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1Pracovni\1Zakázky\2022\Nem_Havířov B 3NP Porodní Změna 1\DPS\1Projekt\VZT-ACAD\"/>
    </mc:Choice>
  </mc:AlternateContent>
  <xr:revisionPtr revIDLastSave="0" documentId="13_ncr:1_{B99B6073-B2C3-4D85-86C1-BFD53DB09C5C}" xr6:coauthVersionLast="47" xr6:coauthVersionMax="47" xr10:uidLastSave="{00000000-0000-0000-0000-000000000000}"/>
  <bookViews>
    <workbookView xWindow="3120" yWindow="1365" windowWidth="24030" windowHeight="14235" activeTab="2" xr2:uid="{00000000-000D-0000-FFFF-FFFF00000000}"/>
  </bookViews>
  <sheets>
    <sheet name="Krycí list" sheetId="1" r:id="rId1"/>
    <sheet name="Rekapitulace" sheetId="2" r:id="rId2"/>
    <sheet name="Položky" sheetId="6" r:id="rId3"/>
  </sheets>
  <definedNames>
    <definedName name="_BPK1">#REF!</definedName>
    <definedName name="_BPK2">#REF!</definedName>
    <definedName name="_BPK3">#REF!</definedName>
    <definedName name="cisloobjektu">'Krycí list'!$A$5</definedName>
    <definedName name="cislostavby">'Krycí list'!$A$7</definedName>
    <definedName name="Datum">'Krycí list'!$B$27</definedName>
    <definedName name="Dil">Rekapitulace!#REF!</definedName>
    <definedName name="Dodavka">Rekapitulace!$E$19</definedName>
    <definedName name="Dodavka0">#REF!</definedName>
    <definedName name="HSV">Rekapitulace!$C$19</definedName>
    <definedName name="HSV0">#REF!</definedName>
    <definedName name="HZS">Rekapitulace!$G$19</definedName>
    <definedName name="HZS0">#REF!</definedName>
    <definedName name="JKSO">'Krycí list'!$F$5</definedName>
    <definedName name="MJ">'Krycí list'!$G$5</definedName>
    <definedName name="Mont">Rekapitulace!$F$19</definedName>
    <definedName name="Montaz0">#REF!</definedName>
    <definedName name="NazevDilu">Rekapitulace!#REF!</definedName>
    <definedName name="nazevobjektu">'Krycí list'!$C$5</definedName>
    <definedName name="nazevstavby">'Krycí list'!$C$7</definedName>
    <definedName name="_xlnm.Print_Titles" localSheetId="2">Položky!$6:$7</definedName>
    <definedName name="_xlnm.Print_Titles" localSheetId="1">Rekapitulace!$1:$10</definedName>
    <definedName name="Objednatel">'Krycí list'!$C$9</definedName>
    <definedName name="_xlnm.Print_Area" localSheetId="0">'Krycí list'!$A$1:$G$45</definedName>
    <definedName name="_xlnm.Print_Area" localSheetId="2">Položky!$A$1:$G$229</definedName>
    <definedName name="_xlnm.Print_Area" localSheetId="1">Rekapitulace!$A$1:$G$21</definedName>
    <definedName name="OLE_LINK1" localSheetId="2">Položky!#REF!</definedName>
    <definedName name="PocetMJ">'Krycí list'!$G$8</definedName>
    <definedName name="Poznamka">'Krycí list'!$B$37</definedName>
    <definedName name="Projektant">'Krycí list'!$C$8</definedName>
    <definedName name="PSV">Rekapitulace!$D$19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4" i="6" l="1"/>
  <c r="B12" i="2"/>
  <c r="G126" i="6"/>
  <c r="G122" i="6"/>
  <c r="G133" i="6" l="1"/>
  <c r="G135" i="6" s="1"/>
  <c r="F12" i="2" s="1"/>
  <c r="B11" i="2" l="1"/>
  <c r="G142" i="6"/>
  <c r="G104" i="6"/>
  <c r="G106" i="6"/>
  <c r="G81" i="6" l="1"/>
  <c r="G62" i="6"/>
  <c r="G69" i="6"/>
  <c r="G71" i="6"/>
  <c r="G61" i="6"/>
  <c r="G70" i="6"/>
  <c r="G68" i="6"/>
  <c r="G67" i="6"/>
  <c r="G63" i="6"/>
  <c r="G60" i="6"/>
  <c r="G55" i="6"/>
  <c r="G53" i="6"/>
  <c r="G51" i="6"/>
  <c r="G47" i="6"/>
  <c r="G49" i="6"/>
  <c r="G43" i="6"/>
  <c r="G45" i="6"/>
  <c r="G41" i="6"/>
  <c r="G39" i="6"/>
  <c r="G37" i="6"/>
  <c r="G35" i="6"/>
  <c r="G33" i="6"/>
  <c r="G31" i="6"/>
  <c r="G29" i="6"/>
  <c r="G27" i="6"/>
  <c r="G25" i="6"/>
  <c r="G23" i="6" l="1"/>
  <c r="G21" i="6"/>
  <c r="G19" i="6"/>
  <c r="G17" i="6" l="1"/>
  <c r="G15" i="6"/>
  <c r="G13" i="6" l="1"/>
  <c r="B10" i="2" l="1"/>
  <c r="G128" i="6" l="1"/>
  <c r="G212" i="6" s="1"/>
  <c r="F11" i="2" l="1"/>
  <c r="G112" i="6"/>
  <c r="G110" i="6"/>
  <c r="G102" i="6"/>
  <c r="G108" i="6"/>
  <c r="G100" i="6"/>
  <c r="G79" i="6" l="1"/>
  <c r="G77" i="6"/>
  <c r="G213" i="6" l="1"/>
  <c r="D8" i="2"/>
  <c r="G96" i="6"/>
  <c r="G92" i="6"/>
  <c r="G90" i="6"/>
  <c r="G87" i="6"/>
  <c r="G73" i="6" l="1"/>
  <c r="G64" i="6"/>
  <c r="G11" i="6"/>
  <c r="G10" i="6"/>
  <c r="G75" i="6" l="1"/>
  <c r="B8" i="2" l="1"/>
  <c r="G114" i="6"/>
  <c r="G116" i="6" s="1"/>
  <c r="G83" i="6"/>
  <c r="G118" i="6"/>
  <c r="F10" i="2" s="1"/>
  <c r="F9" i="2"/>
  <c r="G141" i="6"/>
  <c r="G149" i="6"/>
  <c r="G189" i="6"/>
  <c r="G197" i="6"/>
  <c r="B14" i="2"/>
  <c r="B13" i="2"/>
  <c r="B9" i="2"/>
  <c r="C19" i="2"/>
  <c r="C17" i="1" s="1"/>
  <c r="G19" i="2"/>
  <c r="C21" i="1" s="1"/>
  <c r="C33" i="1"/>
  <c r="F33" i="1" s="1"/>
  <c r="C31" i="1"/>
  <c r="G9" i="1"/>
  <c r="D2" i="1"/>
  <c r="G211" i="6" l="1"/>
  <c r="F8" i="2"/>
  <c r="G144" i="6"/>
  <c r="G214" i="6" s="1"/>
  <c r="E8" i="2"/>
  <c r="G94" i="6"/>
  <c r="G203" i="6"/>
  <c r="G215" i="6" s="1"/>
  <c r="E10" i="2"/>
  <c r="E9" i="2" l="1"/>
  <c r="G210" i="6"/>
  <c r="G216" i="6" s="1"/>
  <c r="E19" i="2"/>
  <c r="C15" i="1" s="1"/>
  <c r="F14" i="2"/>
  <c r="D13" i="2"/>
  <c r="D19" i="2" s="1"/>
  <c r="C18" i="1" s="1"/>
  <c r="F19" i="2" l="1"/>
  <c r="C16" i="1" s="1"/>
  <c r="C19" i="1" s="1"/>
  <c r="C22" i="1" s="1"/>
  <c r="C23" i="1" s="1"/>
  <c r="F30" i="1" s="1"/>
  <c r="F31" i="1" s="1"/>
  <c r="F34" i="1" s="1"/>
</calcChain>
</file>

<file path=xl/sharedStrings.xml><?xml version="1.0" encoding="utf-8"?>
<sst xmlns="http://schemas.openxmlformats.org/spreadsheetml/2006/main" count="356" uniqueCount="266">
  <si>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160, vícevrstvý AL, izolace 25mm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</si>
  <si>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160, 40% tvarovek,  tř. těsnosti B dle ČSN EN 12273</t>
    </r>
  </si>
  <si>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125, vícevrstvý AL, izolace 25mm</t>
    </r>
  </si>
  <si>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100, vícevrstvý AL, izolace 25mm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</si>
  <si>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125, 40% tvarovek,  tř. těsnosti B dle ČSN EN 12273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</si>
  <si>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100, 30% tvarovek,  tř. těsnosti B dle ČSN EN 12273</t>
    </r>
  </si>
  <si>
    <t>Jan Leznar</t>
  </si>
  <si>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</si>
  <si>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</si>
  <si>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</si>
  <si>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</si>
  <si>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</si>
  <si>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</si>
  <si>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</si>
  <si>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</si>
  <si>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</si>
  <si>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</si>
  <si>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</si>
  <si>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</si>
  <si>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</si>
  <si>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</si>
  <si>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</si>
  <si>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</si>
  <si>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</si>
  <si>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</si>
  <si>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</si>
  <si>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</si>
  <si>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</si>
  <si>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</si>
  <si>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</si>
  <si>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</si>
  <si>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</si>
  <si>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</si>
  <si>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</si>
  <si>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</si>
  <si>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</si>
  <si>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</si>
  <si>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</si>
  <si>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</si>
  <si>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</si>
  <si>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</si>
  <si>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</si>
  <si>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</si>
  <si>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</si>
  <si>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</si>
  <si>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</si>
  <si>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</si>
  <si>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</si>
  <si>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</si>
  <si>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</si>
  <si>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HSV</t>
  </si>
  <si>
    <t>PSV</t>
  </si>
  <si>
    <t>Dodávka</t>
  </si>
  <si>
    <t>Montáž</t>
  </si>
  <si>
    <t>CELKEM  OBJEKT</t>
  </si>
  <si>
    <t>Dodávka :</t>
  </si>
  <si>
    <t>Izolace:</t>
  </si>
  <si>
    <t>MJ</t>
  </si>
  <si>
    <t>cena / MJ</t>
  </si>
  <si>
    <t>celkem (Kč)</t>
  </si>
  <si>
    <t>Název položky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</si>
  <si>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</si>
  <si>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</si>
  <si>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</si>
  <si>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</si>
  <si>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</si>
  <si>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</si>
  <si>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</si>
  <si>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Stavební díl</t>
  </si>
  <si>
    <t>Celkem</t>
  </si>
  <si>
    <t>REKAPITULACE  VZDUCHOTECHNIKY</t>
  </si>
  <si>
    <t>počet</t>
  </si>
  <si>
    <t>Poz.</t>
  </si>
  <si>
    <t>3.</t>
  </si>
  <si>
    <t>6.</t>
  </si>
  <si>
    <t>5.</t>
  </si>
  <si>
    <t>4.</t>
  </si>
  <si>
    <t>2.</t>
  </si>
  <si>
    <t>Zkoušky a zaregulování</t>
  </si>
  <si>
    <t>Základní zkoušky</t>
  </si>
  <si>
    <t>hod</t>
  </si>
  <si>
    <t>Obsah zkoušek:</t>
  </si>
  <si>
    <t>Zajištění podmínek pro montážní zkoušky</t>
  </si>
  <si>
    <t>-elektrické připojení hnacích agregátů vzduchotechnického zařízení</t>
  </si>
  <si>
    <t>-spuštění a vypojení zařízení oprávněným pracovníkem předmětné profese ustanoveným -objednatelem, a to v rozsahu potřebném pro provedení zkoušek</t>
  </si>
  <si>
    <t>-funkční výstupy systému MaR (vyzkoušení se provádí s vypnutým systémem MaR)</t>
  </si>
  <si>
    <t>-elektrický příkon v rozsahu uvedeném v projektové dokumentaci</t>
  </si>
  <si>
    <t>Montážní zkoušky</t>
  </si>
  <si>
    <t>Kontrola kompletnosti zařízení podle PD včetně souvisejících profesí</t>
  </si>
  <si>
    <t>-blokování zařízení při kontrole opravách a údržbě</t>
  </si>
  <si>
    <t>-kontrola jednotlivých komor zařízení před uvedením zařízení do chodu</t>
  </si>
  <si>
    <t>-kontrola kompletnosti a úplnosti vnějších povrchových úprav zařízení a jeho části</t>
  </si>
  <si>
    <t>-kontrola montážně - údržbářských prostorů pro zařízení</t>
  </si>
  <si>
    <t xml:space="preserve">-kontrola prostorů strojoven před uvedením zařízení do chodu </t>
  </si>
  <si>
    <t xml:space="preserve">-kontrola provedení a úplnosti bezpečnostních a výstražných  označení </t>
  </si>
  <si>
    <t>-kontrola provedení a úplnosti tepelných izolací</t>
  </si>
  <si>
    <t>-kontrola provedení a úplnosti případných protipožárních izolací</t>
  </si>
  <si>
    <t>-kontrola provedení prostupů vzduchotechnického potrubí stavebními konstrukcí</t>
  </si>
  <si>
    <t>-kontrola přístupnosti regulačních prvků</t>
  </si>
  <si>
    <t>-kontrola štítkových údajů zařízení a jeho části podle projektové dokumentace</t>
  </si>
  <si>
    <t>-kontrola větraných prostorů před uvedením zařízení do chodu</t>
  </si>
  <si>
    <t>Ventilátory</t>
  </si>
  <si>
    <t xml:space="preserve">-kontrola odstranění transportních aretací </t>
  </si>
  <si>
    <t xml:space="preserve">-kontrola volného otáčení rotujících části </t>
  </si>
  <si>
    <t>-kontrola dotáhnutí všech spojů</t>
  </si>
  <si>
    <t>-kontrola náběhu a napnutí klínových řemenů</t>
  </si>
  <si>
    <t>-kontrola promazání ložisek a  stavu náplní mazadel všech mazaných části</t>
  </si>
  <si>
    <t>-kontrola stavu pružného uložení  (izolátorů chvění)</t>
  </si>
  <si>
    <t>-kontrola pružných nástavců</t>
  </si>
  <si>
    <t>-kontrola ochranných krytů vnějších rotujících částí</t>
  </si>
  <si>
    <t>-kontrola vodorovného uložení ventilátor. soustrojí na základech a konstrukcích</t>
  </si>
  <si>
    <t>Zkoušky chodu</t>
  </si>
  <si>
    <t xml:space="preserve">Ověření schopnosti dlouhodobého provozu zařízení </t>
  </si>
  <si>
    <t>Zkouškám předchází uvedení zařízení do provozu, nebo je jejich součástí.</t>
  </si>
  <si>
    <t>Zaregulování</t>
  </si>
  <si>
    <t>Ventilátory, jednotky</t>
  </si>
  <si>
    <t>Měření a zaregulování průtoků vzduchu – přiváděného, odváděného, cirkulačního</t>
  </si>
  <si>
    <t>Potrubní rovody, distribuční elementy</t>
  </si>
  <si>
    <t>Měření a zaregulování průtoků vzduchu ve všech potrubních úsecích</t>
  </si>
  <si>
    <t>Měření a zaregulování průtoků vzduchu na všech distribučních elementech ( vyústkách)</t>
  </si>
  <si>
    <t>Zaškolení obsluhy</t>
  </si>
  <si>
    <t>-zaškolení pro ovládání zařízení</t>
  </si>
  <si>
    <t>-zaškolení  pro  údržbu zařízení</t>
  </si>
  <si>
    <t>- předání písemných pokynů a předpisů pro provoz zařízení, které dodává výrobce</t>
  </si>
  <si>
    <t>- vyhotovení protokolu o zaškolení obsluhy</t>
  </si>
  <si>
    <t>Zkoušky a zaškolení obsluhy celkem:</t>
  </si>
  <si>
    <t>-zabezpečení přístupnosti zařízení regulačních prvků</t>
  </si>
  <si>
    <t>Protipožární ucpávky</t>
  </si>
  <si>
    <t xml:space="preserve">Protipožární ucpávky VZT potrubí procházející požárně dělící konstrukcí dle ČSN 730802 s odolností shodnou s odolností stavební konstrukce, nejvýše však 90 min. </t>
  </si>
  <si>
    <t xml:space="preserve">ks </t>
  </si>
  <si>
    <t>3.01</t>
  </si>
  <si>
    <t>ks</t>
  </si>
  <si>
    <t>kg</t>
  </si>
  <si>
    <t>bm</t>
  </si>
  <si>
    <t>m2</t>
  </si>
  <si>
    <t>3.02</t>
  </si>
  <si>
    <t xml:space="preserve">         do obvodu 1050/ 40% tvarovek</t>
  </si>
  <si>
    <t>1.02</t>
  </si>
  <si>
    <t>1.03</t>
  </si>
  <si>
    <t>Protipožární ucpávky:</t>
  </si>
  <si>
    <t>Zkoušky a zaškolení obsluhy:</t>
  </si>
  <si>
    <t>Montáže:</t>
  </si>
  <si>
    <t xml:space="preserve"> - Požární klapky, vzt. potrubí, vzt potrubí s požární izolací
 - udán obvod potrubí procházející konstrukcí</t>
  </si>
  <si>
    <t>Do obvodu 1890</t>
  </si>
  <si>
    <t>Do obvodu 1050</t>
  </si>
  <si>
    <t>kpl</t>
  </si>
  <si>
    <t>1.04</t>
  </si>
  <si>
    <t>PUR elastomer - míchaný buňkový polyuretan 20 mm pro podložení nožek (typ a tloušťka bude osouhlasena v závislosti na hmotnosti a hodnotě dynamické zátěže skutečně dodaného stroje)</t>
  </si>
  <si>
    <t>3.03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</si>
  <si>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</si>
  <si>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</si>
  <si>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</si>
  <si>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</si>
  <si>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</si>
  <si>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</si>
  <si>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</si>
  <si>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</si>
  <si>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</si>
  <si>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 FÁZE</t>
  </si>
  <si>
    <t>Stavba:</t>
  </si>
  <si>
    <t>Objekt:</t>
  </si>
  <si>
    <t>Kontrolní součet 1. FÁZE</t>
  </si>
  <si>
    <t>Zaškolení obsluhy a údržby
Jeden pracovník 8 hod</t>
  </si>
  <si>
    <t>1.</t>
  </si>
  <si>
    <t>1.01</t>
  </si>
  <si>
    <t>Tlumič hluku buňkový s děrovaným plechem 250 x 500 - 2000 náběh, výběh
Útlum tlumiče:
Frekvence (Hz) 63 125 250 500 1k  2k  4k  8k
Útlum (dB)       11  18   28  42   47  43  36  27</t>
  </si>
  <si>
    <t>Izolace tepelné a protihluková 40mm upevněná na trny s povrchovou úpravou AL folií 
Veškeré potrubí  ve strojovně VZT a přívodní potrubí</t>
  </si>
  <si>
    <t>automatické odlučování minerálních solí do vyjímatelného kontejneru</t>
  </si>
  <si>
    <r>
      <t xml:space="preserve">Talířový ventil kovový odvodní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100 vč zděře</t>
    </r>
  </si>
  <si>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250, vícevrstvý AL, izolace 25mm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</si>
  <si>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250, 40% tvarovek,  tř. těsnosti B dle ČSN EN 12273</t>
    </r>
  </si>
  <si>
    <r>
      <t>Nástavec kruhový na hranaté potrubí</t>
    </r>
    <r>
      <rPr>
        <sz val="10"/>
        <rFont val="Symbol"/>
        <family val="1"/>
        <charset val="2"/>
      </rPr>
      <t xml:space="preserve"> f</t>
    </r>
    <r>
      <rPr>
        <sz val="10"/>
        <rFont val="Arial"/>
        <family val="2"/>
      </rPr>
      <t>160/ 80</t>
    </r>
  </si>
  <si>
    <r>
      <t>Nástavec kruhový na hranaté potrubí</t>
    </r>
    <r>
      <rPr>
        <sz val="10"/>
        <rFont val="Symbol"/>
        <family val="1"/>
        <charset val="2"/>
      </rPr>
      <t xml:space="preserve"> f</t>
    </r>
    <r>
      <rPr>
        <sz val="10"/>
        <rFont val="Arial"/>
        <family val="2"/>
      </rPr>
      <t>125/ 80</t>
    </r>
  </si>
  <si>
    <r>
      <t>Nástavec kruhový na hranaté potrubí</t>
    </r>
    <r>
      <rPr>
        <sz val="10"/>
        <rFont val="Symbol"/>
        <family val="1"/>
        <charset val="2"/>
      </rPr>
      <t xml:space="preserve"> f</t>
    </r>
    <r>
      <rPr>
        <sz val="10"/>
        <rFont val="Arial"/>
        <family val="2"/>
      </rPr>
      <t>140/ 80</t>
    </r>
  </si>
  <si>
    <t>Materiál pro zhotovení závěsů, spojovací, těsnící a doplňkový materiál pro celkovou montáž zař.č.4a a 4b</t>
  </si>
  <si>
    <t>Demontáže celkem</t>
  </si>
  <si>
    <t>Demontáže</t>
  </si>
  <si>
    <t>Zkouška se provádí dle dohodnutých kritérií – minimálně 48 hodin nepřetržitého chodu. při zkoušce se provádí izaregilování</t>
  </si>
  <si>
    <t>Větrání a klimatizace porodní odd. 3.NP</t>
  </si>
  <si>
    <r>
      <t xml:space="preserve">Klimatizační jednotka přívod/odvod,  2200/2100m3/h, 420/470Pa hygienické provedení nad sebou. Na rámu a nožkách, vč sifonů.
Jednotka v sestavě dle schematu v  příloze TZ. 
</t>
    </r>
    <r>
      <rPr>
        <b/>
        <sz val="10"/>
        <rFont val="Arial CE"/>
        <charset val="238"/>
      </rPr>
      <t>Technická data, které je nutno dodržet: Technická zpráva kapitola 10.</t>
    </r>
  </si>
  <si>
    <t>Tlumič hluku buňkový s děrovaným plechem 250 x 500 - 2000 náběh, výběh, hygienické provedení
Útlum tlumiče:
Frekvence (Hz) 63 125 250 500 1k  2k  4k  8k
Útlum (dB)       11  18   28  42   47  43  36  27</t>
  </si>
  <si>
    <t>Tlumič hluku buňkový s děrovaným plechem 250 x 500 - 1000 náběh, výběh
Útlum tlumiče:
Frekvence (Hz) 63 125 250 500 1k  2k  4k  8k
Útlum (dB)        7   11   16   29  41  34  26  17</t>
  </si>
  <si>
    <t>Tlumič hluku buňkový s děrovaným plechem 250 x 500 - 1500 náběh, výběh
Útlum tlumiče:
Frekvence (Hz) 63 125 250 500 1k  2k  4k  8k
Útlum (dB)        7   11   16   29  41  34  26  17</t>
  </si>
  <si>
    <t>Požární klapka min. požární odolnost EIS 30min 500x250 se servopohonem 24V a kontaktem pro hlášení stavu -  pod napětím otevřeno</t>
  </si>
  <si>
    <t>Protidešťová žaluzie AL 630x400 se sítem a rámem do zdi, efektivní (volná) plocha 0,137 m2</t>
  </si>
  <si>
    <r>
      <t xml:space="preserve">Výřivá vyústka přívodní s instalační krabicí 300x300, 8 nastavitelných lamel, 55-180m3/h (max 39dBA), s horizontálním vstupem;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 s regulační klapkou, výška 255mm</t>
    </r>
  </si>
  <si>
    <t xml:space="preserve">Vyústka komfortní  jednořadá 400x100 bez regulace </t>
  </si>
  <si>
    <t>1.14</t>
  </si>
  <si>
    <t>1.15</t>
  </si>
  <si>
    <t>1.16</t>
  </si>
  <si>
    <t>1.17</t>
  </si>
  <si>
    <t>1.18</t>
  </si>
  <si>
    <t>1.19</t>
  </si>
  <si>
    <t>Neobsazeno</t>
  </si>
  <si>
    <t>1.20</t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</si>
  <si>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140, 40% tvarovek,  tř. těsnosti B dle ČSN EN 12273</t>
    </r>
  </si>
  <si>
    <t>1.21</t>
  </si>
  <si>
    <t>1.22</t>
  </si>
  <si>
    <t>1.23</t>
  </si>
  <si>
    <t>1.24</t>
  </si>
  <si>
    <t xml:space="preserve"> - 1.30 Neobsazeno</t>
  </si>
  <si>
    <t>Přívodní potrubí ocelové čtyřhranné sk.I,  tř. těsnosti B dle ČSN EN 1507</t>
  </si>
  <si>
    <t>Odvodní potrubí ocelové čtyřhranné sk.I,  tř. těsnosti B dle ČSN EN 1507</t>
  </si>
  <si>
    <t>Materiál pro zhotovení závěsů, spojovací, těsnící a doplňkový materiál pro celkovou montáž zař.č. 1</t>
  </si>
  <si>
    <t xml:space="preserve">         do obvodu 2630/ 80% tvarovek</t>
  </si>
  <si>
    <t xml:space="preserve">         do obvodu 1890/ 60% tvarovek</t>
  </si>
  <si>
    <t xml:space="preserve">         do obvodu 650/ 40% tvarovek</t>
  </si>
  <si>
    <t xml:space="preserve">         do obvodu 1890/ 100% tvarovek</t>
  </si>
  <si>
    <t xml:space="preserve">         do obvodu 1500 / 40% tvarovek</t>
  </si>
  <si>
    <t>Izolace tepelné 100mm upevněná na trny s povrchovou vodotěsné oplechování nerez plechem
Veškeré potrubí nad střešním pláštěm a na fasádě</t>
  </si>
  <si>
    <t>Izolace protipožární požární odolnost EI30 DP1 povrchová úprava
Označené potrubí (m. č. 342)</t>
  </si>
  <si>
    <t>1a.</t>
  </si>
  <si>
    <r>
      <t xml:space="preserve">Odporový parní vyvíječ k vlhčení vzduchu do potrubí, v korozi odolné skříni pro zavěšení, množství páry: 16kg/h; 400V; příkon 12kW;  proud17,4A, jištění 20A, regulace 4-100% 
</t>
    </r>
    <r>
      <rPr>
        <b/>
        <sz val="10"/>
        <rFont val="Arial"/>
        <family val="2"/>
        <charset val="238"/>
      </rPr>
      <t>Dochlazování vypouštěné vody 
MaR rozhraní: RS485 Modbus</t>
    </r>
  </si>
  <si>
    <t>Vlhčení pro zař.1</t>
  </si>
  <si>
    <t>Montáž vč. zprovoznění a zaregulování zař.č . 1</t>
  </si>
  <si>
    <t>1.31</t>
  </si>
  <si>
    <t>1.32</t>
  </si>
  <si>
    <t>1.33</t>
  </si>
  <si>
    <t>1.34</t>
  </si>
  <si>
    <t>1.35</t>
  </si>
  <si>
    <t>1.36</t>
  </si>
  <si>
    <t>1a.01</t>
  </si>
  <si>
    <t>1a.02</t>
  </si>
  <si>
    <t xml:space="preserve"> - kondenzační hadice D 12/8mm; délka 4m
 - parní hadice D 53/42; délka 4m
 - distribuční trubice, pro svislé potrubí 500x250mm </t>
  </si>
  <si>
    <t>Montáž vč. zprovoznění zař. 1a</t>
  </si>
  <si>
    <t>Materiál pro zhotovení závěsů, spojovací, těsnící a doplňkový materiál pro celkovou montáž zař.č. 1a. Vč. Konstrukce pro osazení zvlhčovače na podlahu</t>
  </si>
  <si>
    <t>Podtlakové větrání</t>
  </si>
  <si>
    <t>Montáž vč. zprovoznění zař. 2</t>
  </si>
  <si>
    <t>2.01</t>
  </si>
  <si>
    <r>
      <t xml:space="preserve">Potrubní diagonální  ventilátor (tří otáčkový)  </t>
    </r>
    <r>
      <rPr>
        <sz val="10"/>
        <rFont val="Symbol"/>
        <family val="1"/>
        <charset val="2"/>
      </rPr>
      <t xml:space="preserve">f </t>
    </r>
    <r>
      <rPr>
        <sz val="10"/>
        <rFont val="Arial"/>
        <family val="2"/>
        <charset val="238"/>
      </rPr>
      <t>250, 800m3/h při 230Pa, 196W, 230V</t>
    </r>
  </si>
  <si>
    <t>2.02</t>
  </si>
  <si>
    <t>2.03</t>
  </si>
  <si>
    <t>2.04</t>
  </si>
  <si>
    <r>
      <t xml:space="preserve">Tlumič hluku kruhový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250 - 900</t>
    </r>
  </si>
  <si>
    <r>
      <t xml:space="preserve">Tlumič hluku kruhový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250 - 600</t>
    </r>
  </si>
  <si>
    <r>
      <t xml:space="preserve">Mřížka Spiro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250</t>
    </r>
  </si>
  <si>
    <t>Venkovní a vnitřní jednotka split cca 5kW, demontáž včetně potrubí</t>
  </si>
  <si>
    <t>Demontáž vč. ekologické likvidace, nebo uložení k dalšímu použití - dle stavu jednotek</t>
  </si>
  <si>
    <t>Základní zkoušky jsou součástí  dokončení a předání díla. Zkoušky se dokladují formou písemného protokolu obsahující veškeré projektované, zkoušené a naměřené údaje.
Dva pracovníci á 12hod</t>
  </si>
  <si>
    <t>Zaregulování vzduchových výkonových parametrů dle projektovaných hodnot.
Dva pracovníci á 16hod</t>
  </si>
  <si>
    <t>Demontáž stávajících zařízení split</t>
  </si>
  <si>
    <r>
      <t xml:space="preserve">Žaluziová klapka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250 </t>
    </r>
  </si>
  <si>
    <t>2.05</t>
  </si>
  <si>
    <t>2.06</t>
  </si>
  <si>
    <t>2.07</t>
  </si>
  <si>
    <t>2.08</t>
  </si>
  <si>
    <t>Pomocný materiál pro montáž</t>
  </si>
  <si>
    <t>- dle stavu jednotek</t>
  </si>
  <si>
    <t>Stavba: NsP Havířov - Rekonstrukce na porodní oddělení - 3.NP, blok B</t>
  </si>
  <si>
    <t>NsP Havířov - Rekonstrukce na porodní oddělení - 3.NP, blok B</t>
  </si>
  <si>
    <t>V Brně, prosinec 2021</t>
  </si>
  <si>
    <t>Přesun jednotek</t>
  </si>
  <si>
    <t>Venkovní kondenzační jednotka VRF cca 28kW, odsátí chladiva R410A demontáž, posunutí o cca 1,2m a opětovná montáž, naplnění chladivem, zprovoznění</t>
  </si>
  <si>
    <t>Venkovní kondenzační jednotka Split cca 5kW. Po dobu rekonstrukce střechy:
Odsátí chladiva R410A demontáž, opětovná montáž, naplnění chladivem, zprovoznění.</t>
  </si>
  <si>
    <r>
      <t xml:space="preserve">Talířový ventil kovový odvodní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 vč zděře</t>
    </r>
  </si>
  <si>
    <r>
      <t xml:space="preserve">Talířový ventil kovový odvodní </t>
    </r>
    <r>
      <rPr>
        <sz val="10"/>
        <rFont val="Symbol"/>
        <family val="1"/>
        <charset val="2"/>
      </rPr>
      <t xml:space="preserve">f </t>
    </r>
    <r>
      <rPr>
        <sz val="10"/>
        <rFont val="Arial"/>
        <family val="2"/>
      </rPr>
      <t>125 vč zděře</t>
    </r>
  </si>
  <si>
    <r>
      <t>Objekt:</t>
    </r>
    <r>
      <rPr>
        <i/>
        <sz val="10"/>
        <rFont val="Arial CE"/>
      </rPr>
      <t xml:space="preserve"> D.3 Vzduchotechnika</t>
    </r>
  </si>
  <si>
    <t>6.01</t>
  </si>
  <si>
    <t>6.02</t>
  </si>
  <si>
    <t>6.03</t>
  </si>
  <si>
    <t>D.3 Vzduchotechnika</t>
  </si>
  <si>
    <t>Soupis prací</t>
  </si>
  <si>
    <t>Soupis prací:</t>
  </si>
  <si>
    <t>Soupis prací :</t>
  </si>
  <si>
    <t>SOUPIS PRACÍ</t>
  </si>
  <si>
    <t xml:space="preserve">Zpracovatel projektu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</si>
</sst>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164" formatCode="dd/mm/yy"/>
    <numFmt numFmtId="165" formatCode="0.0"/>
    <numFmt numFmtId="166" formatCode="#,##0\ &quot;Kč&quot;"/>
  </numFmts>
  <fonts count="37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i/>
      <sz val="10"/>
      <name val="Arial CE"/>
      <family val="2"/>
      <charset val="238"/>
    </font>
    <font>
      <sz val="10"/>
      <name val="Arial"/>
      <family val="2"/>
    </font>
    <font>
      <sz val="8"/>
      <name val="Arial CE"/>
      <charset val="238"/>
    </font>
    <font>
      <sz val="9"/>
      <name val="Arial CE"/>
    </font>
    <font>
      <sz val="10"/>
      <name val="Arial CE"/>
      <charset val="238"/>
    </font>
    <font>
      <sz val="10"/>
      <color indexed="10"/>
      <name val="Arial CE"/>
      <family val="2"/>
      <charset val="238"/>
    </font>
    <font>
      <sz val="10"/>
      <color indexed="10"/>
      <name val="Arial CE"/>
      <charset val="238"/>
    </font>
    <font>
      <b/>
      <sz val="9"/>
      <color indexed="10"/>
      <name val="Arial CE"/>
      <family val="2"/>
      <charset val="238"/>
    </font>
    <font>
      <sz val="10"/>
      <color indexed="10"/>
      <name val="Arial CE"/>
    </font>
    <font>
      <b/>
      <sz val="10"/>
      <name val="Arial CE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Symbol"/>
      <family val="1"/>
      <charset val="2"/>
    </font>
    <font>
      <sz val="10"/>
      <color indexed="10"/>
      <name val="Arial CE"/>
      <charset val="238"/>
    </font>
    <font>
      <sz val="10"/>
      <color indexed="10"/>
      <name val="Arial"/>
      <family val="2"/>
    </font>
    <font>
      <sz val="10"/>
      <color indexed="10"/>
      <name val="Arial CE"/>
    </font>
    <font>
      <i/>
      <sz val="10"/>
      <name val="Arial CE"/>
    </font>
    <font>
      <b/>
      <i/>
      <sz val="10"/>
      <name val="Arial CE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/>
    <xf numFmtId="42" fontId="15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" fillId="0" borderId="0"/>
    <xf numFmtId="0" fontId="11" fillId="0" borderId="0"/>
    <xf numFmtId="0" fontId="10" fillId="0" borderId="1">
      <alignment horizontal="center" vertical="center" wrapText="1"/>
    </xf>
  </cellStyleXfs>
  <cellXfs count="374">
    <xf numFmtId="0" fontId="0" fillId="0" borderId="0" xfId="0"/>
    <xf numFmtId="0" fontId="3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2" fillId="0" borderId="2" xfId="0" applyFont="1" applyBorder="1" applyAlignment="1">
      <alignment horizontal="left"/>
    </xf>
    <xf numFmtId="0" fontId="0" fillId="0" borderId="3" xfId="0" applyBorder="1" applyAlignment="1">
      <alignment horizontal="centerContinuous"/>
    </xf>
    <xf numFmtId="0" fontId="4" fillId="0" borderId="4" xfId="0" applyFont="1" applyBorder="1" applyAlignment="1">
      <alignment horizontal="left"/>
    </xf>
    <xf numFmtId="0" fontId="0" fillId="0" borderId="5" xfId="0" applyBorder="1" applyAlignment="1">
      <alignment horizontal="centerContinuous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49" fontId="5" fillId="2" borderId="9" xfId="0" applyNumberFormat="1" applyFont="1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5" xfId="0" applyNumberFormat="1" applyBorder="1"/>
    <xf numFmtId="0" fontId="0" fillId="0" borderId="14" xfId="0" applyNumberFormat="1" applyBorder="1"/>
    <xf numFmtId="0" fontId="0" fillId="0" borderId="16" xfId="0" applyNumberFormat="1" applyBorder="1"/>
    <xf numFmtId="0" fontId="0" fillId="0" borderId="0" xfId="0" applyNumberFormat="1"/>
    <xf numFmtId="3" fontId="0" fillId="0" borderId="16" xfId="0" applyNumberFormat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3" fontId="0" fillId="0" borderId="0" xfId="0" applyNumberFormat="1"/>
    <xf numFmtId="0" fontId="3" fillId="0" borderId="22" xfId="0" applyFont="1" applyBorder="1" applyAlignment="1">
      <alignment horizontal="centerContinuous" vertical="center"/>
    </xf>
    <xf numFmtId="0" fontId="8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7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7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3" fontId="0" fillId="0" borderId="29" xfId="0" applyNumberFormat="1" applyBorder="1"/>
    <xf numFmtId="3" fontId="0" fillId="0" borderId="30" xfId="0" applyNumberFormat="1" applyBorder="1"/>
    <xf numFmtId="0" fontId="0" fillId="0" borderId="31" xfId="0" applyBorder="1"/>
    <xf numFmtId="3" fontId="0" fillId="0" borderId="18" xfId="0" applyNumberFormat="1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165" fontId="0" fillId="0" borderId="15" xfId="0" applyNumberFormat="1" applyBorder="1" applyAlignment="1">
      <alignment horizontal="right"/>
    </xf>
    <xf numFmtId="166" fontId="0" fillId="0" borderId="18" xfId="0" applyNumberFormat="1" applyBorder="1"/>
    <xf numFmtId="166" fontId="0" fillId="0" borderId="0" xfId="0" applyNumberFormat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7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9" fontId="7" fillId="0" borderId="0" xfId="0" applyNumberFormat="1" applyFont="1" applyBorder="1" applyAlignment="1">
      <alignment horizontal="left" vertical="top"/>
    </xf>
    <xf numFmtId="0" fontId="16" fillId="0" borderId="0" xfId="0" applyFont="1" applyAlignment="1">
      <alignment vertical="top"/>
    </xf>
    <xf numFmtId="0" fontId="9" fillId="0" borderId="34" xfId="0" applyFont="1" applyBorder="1"/>
    <xf numFmtId="3" fontId="7" fillId="0" borderId="0" xfId="0" applyNumberFormat="1" applyFont="1"/>
    <xf numFmtId="0" fontId="16" fillId="0" borderId="0" xfId="0" applyFont="1" applyBorder="1" applyAlignment="1">
      <alignment vertical="top"/>
    </xf>
    <xf numFmtId="0" fontId="13" fillId="0" borderId="0" xfId="6" applyFont="1" applyAlignment="1">
      <alignment horizontal="centerContinuous" vertical="top"/>
    </xf>
    <xf numFmtId="0" fontId="11" fillId="0" borderId="0" xfId="6" applyFont="1" applyBorder="1" applyAlignment="1">
      <alignment vertical="top"/>
    </xf>
    <xf numFmtId="0" fontId="11" fillId="0" borderId="0" xfId="6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vertical="top"/>
    </xf>
    <xf numFmtId="49" fontId="20" fillId="0" borderId="0" xfId="0" applyNumberFormat="1" applyFont="1" applyAlignment="1">
      <alignment horizontal="left" vertical="top" wrapText="1"/>
    </xf>
    <xf numFmtId="0" fontId="22" fillId="0" borderId="0" xfId="0" applyFont="1" applyBorder="1" applyAlignment="1">
      <alignment vertical="top"/>
    </xf>
    <xf numFmtId="0" fontId="22" fillId="0" borderId="0" xfId="0" applyFont="1" applyAlignment="1">
      <alignment vertical="top"/>
    </xf>
    <xf numFmtId="0" fontId="11" fillId="0" borderId="0" xfId="0" applyFont="1" applyBorder="1" applyAlignment="1">
      <alignment vertical="top"/>
    </xf>
    <xf numFmtId="0" fontId="11" fillId="0" borderId="0" xfId="0" applyFont="1" applyAlignment="1">
      <alignment vertical="top"/>
    </xf>
    <xf numFmtId="0" fontId="24" fillId="0" borderId="0" xfId="0" applyFont="1" applyBorder="1" applyAlignment="1">
      <alignment vertical="top"/>
    </xf>
    <xf numFmtId="0" fontId="24" fillId="0" borderId="0" xfId="0" applyFont="1" applyAlignment="1">
      <alignment vertical="top"/>
    </xf>
    <xf numFmtId="0" fontId="9" fillId="0" borderId="14" xfId="0" applyFont="1" applyBorder="1"/>
    <xf numFmtId="0" fontId="9" fillId="0" borderId="14" xfId="0" applyFont="1" applyBorder="1" applyAlignment="1">
      <alignment horizontal="right"/>
    </xf>
    <xf numFmtId="0" fontId="4" fillId="0" borderId="3" xfId="0" applyFont="1" applyBorder="1" applyAlignment="1">
      <alignment horizontal="left"/>
    </xf>
    <xf numFmtId="0" fontId="20" fillId="0" borderId="6" xfId="0" applyFont="1" applyBorder="1"/>
    <xf numFmtId="0" fontId="20" fillId="0" borderId="0" xfId="0" applyFont="1" applyBorder="1"/>
    <xf numFmtId="0" fontId="30" fillId="0" borderId="0" xfId="0" applyFont="1" applyBorder="1" applyAlignment="1">
      <alignment vertical="top"/>
    </xf>
    <xf numFmtId="0" fontId="30" fillId="0" borderId="0" xfId="0" applyFont="1" applyAlignment="1">
      <alignment vertical="top"/>
    </xf>
    <xf numFmtId="49" fontId="31" fillId="0" borderId="0" xfId="0" applyNumberFormat="1" applyFont="1" applyBorder="1" applyAlignment="1">
      <alignment horizontal="left" vertical="top" wrapText="1"/>
    </xf>
    <xf numFmtId="49" fontId="26" fillId="0" borderId="44" xfId="0" applyNumberFormat="1" applyFont="1" applyBorder="1" applyAlignment="1">
      <alignment horizontal="left" vertical="top"/>
    </xf>
    <xf numFmtId="49" fontId="28" fillId="0" borderId="44" xfId="0" applyNumberFormat="1" applyFont="1" applyBorder="1" applyAlignment="1">
      <alignment horizontal="left" vertical="top" wrapText="1"/>
    </xf>
    <xf numFmtId="49" fontId="28" fillId="0" borderId="44" xfId="0" applyNumberFormat="1" applyFont="1" applyBorder="1" applyAlignment="1">
      <alignment vertical="top" wrapText="1"/>
    </xf>
    <xf numFmtId="49" fontId="26" fillId="0" borderId="44" xfId="0" applyNumberFormat="1" applyFont="1" applyBorder="1" applyAlignment="1">
      <alignment vertical="top" wrapText="1"/>
    </xf>
    <xf numFmtId="49" fontId="28" fillId="0" borderId="44" xfId="0" applyNumberFormat="1" applyFont="1" applyFill="1" applyBorder="1" applyAlignment="1">
      <alignment vertical="top"/>
    </xf>
    <xf numFmtId="49" fontId="26" fillId="0" borderId="44" xfId="0" applyNumberFormat="1" applyFont="1" applyBorder="1" applyAlignment="1">
      <alignment horizontal="left" vertical="top" wrapText="1"/>
    </xf>
    <xf numFmtId="49" fontId="11" fillId="0" borderId="0" xfId="0" applyNumberFormat="1" applyFont="1" applyBorder="1" applyAlignment="1">
      <alignment horizontal="left" vertical="top"/>
    </xf>
    <xf numFmtId="49" fontId="11" fillId="0" borderId="0" xfId="0" applyNumberFormat="1" applyFont="1" applyBorder="1" applyAlignment="1">
      <alignment horizontal="left" vertical="top" wrapText="1"/>
    </xf>
    <xf numFmtId="0" fontId="11" fillId="0" borderId="0" xfId="0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49" fontId="11" fillId="0" borderId="44" xfId="0" applyNumberFormat="1" applyFont="1" applyBorder="1" applyAlignment="1">
      <alignment horizontal="left" vertical="top"/>
    </xf>
    <xf numFmtId="49" fontId="11" fillId="0" borderId="44" xfId="0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4" xfId="0" applyNumberFormat="1" applyFont="1" applyFill="1" applyBorder="1" applyAlignment="1">
      <alignment horizontal="left" vertical="top" wrapText="1"/>
    </xf>
    <xf numFmtId="49" fontId="11" fillId="0" borderId="44" xfId="0" applyNumberFormat="1" applyFont="1" applyFill="1" applyBorder="1" applyAlignment="1">
      <alignment horizontal="left" vertical="top"/>
    </xf>
    <xf numFmtId="3" fontId="9" fillId="0" borderId="44" xfId="0" applyNumberFormat="1" applyFont="1" applyFill="1" applyBorder="1" applyAlignment="1">
      <alignment vertical="top"/>
    </xf>
    <xf numFmtId="49" fontId="11" fillId="0" borderId="44" xfId="0" applyNumberFormat="1" applyFont="1" applyFill="1" applyBorder="1" applyAlignment="1">
      <alignment horizontal="left" vertical="top" wrapText="1"/>
    </xf>
    <xf numFmtId="1" fontId="2" fillId="0" borderId="44" xfId="0" applyNumberFormat="1" applyFont="1" applyFill="1" applyBorder="1" applyAlignment="1">
      <alignment horizontal="right" vertical="top"/>
    </xf>
    <xf numFmtId="1" fontId="17" fillId="0" borderId="44" xfId="0" applyNumberFormat="1" applyFont="1" applyFill="1" applyBorder="1" applyAlignment="1">
      <alignment horizontal="right" vertical="top"/>
    </xf>
    <xf numFmtId="0" fontId="11" fillId="0" borderId="45" xfId="6" applyFont="1" applyBorder="1"/>
    <xf numFmtId="49" fontId="11" fillId="0" borderId="0" xfId="0" applyNumberFormat="1" applyFont="1" applyAlignment="1">
      <alignment horizontal="left" vertical="top" wrapText="1"/>
    </xf>
    <xf numFmtId="49" fontId="11" fillId="0" borderId="44" xfId="0" applyNumberFormat="1" applyFont="1" applyFill="1" applyBorder="1" applyAlignment="1">
      <alignment horizontal="center" vertical="top"/>
    </xf>
    <xf numFmtId="1" fontId="11" fillId="0" borderId="44" xfId="0" applyNumberFormat="1" applyFont="1" applyFill="1" applyBorder="1" applyAlignment="1">
      <alignment horizontal="right" vertical="top"/>
    </xf>
    <xf numFmtId="3" fontId="11" fillId="0" borderId="44" xfId="0" applyNumberFormat="1" applyFont="1" applyFill="1" applyBorder="1" applyAlignment="1">
      <alignment vertical="top"/>
    </xf>
    <xf numFmtId="49" fontId="25" fillId="0" borderId="44" xfId="0" applyNumberFormat="1" applyFont="1" applyFill="1" applyBorder="1" applyAlignment="1">
      <alignment horizontal="left" vertical="top"/>
    </xf>
    <xf numFmtId="3" fontId="9" fillId="0" borderId="44" xfId="0" applyNumberFormat="1" applyFont="1" applyBorder="1" applyAlignment="1">
      <alignment vertical="top"/>
    </xf>
    <xf numFmtId="1" fontId="20" fillId="0" borderId="44" xfId="0" applyNumberFormat="1" applyFont="1" applyFill="1" applyBorder="1" applyAlignment="1">
      <alignment horizontal="right" vertical="top"/>
    </xf>
    <xf numFmtId="3" fontId="2" fillId="0" borderId="44" xfId="0" applyNumberFormat="1" applyFont="1" applyFill="1" applyBorder="1" applyAlignment="1">
      <alignment vertical="top"/>
    </xf>
    <xf numFmtId="3" fontId="26" fillId="3" borderId="44" xfId="5" applyNumberFormat="1" applyFont="1" applyFill="1" applyBorder="1" applyAlignment="1">
      <alignment vertical="top"/>
    </xf>
    <xf numFmtId="49" fontId="11" fillId="0" borderId="44" xfId="0" applyNumberFormat="1" applyFont="1" applyBorder="1" applyAlignment="1">
      <alignment horizontal="center" vertical="top"/>
    </xf>
    <xf numFmtId="3" fontId="11" fillId="0" borderId="44" xfId="0" applyNumberFormat="1" applyFont="1" applyBorder="1" applyAlignment="1">
      <alignment vertical="top"/>
    </xf>
    <xf numFmtId="3" fontId="26" fillId="0" borderId="44" xfId="0" applyNumberFormat="1" applyFont="1" applyFill="1" applyBorder="1" applyAlignment="1">
      <alignment horizontal="center" vertical="top"/>
    </xf>
    <xf numFmtId="1" fontId="26" fillId="0" borderId="44" xfId="0" applyNumberFormat="1" applyFont="1" applyFill="1" applyBorder="1" applyAlignment="1">
      <alignment horizontal="right" vertical="top"/>
    </xf>
    <xf numFmtId="3" fontId="26" fillId="0" borderId="44" xfId="0" applyNumberFormat="1" applyFont="1" applyFill="1" applyBorder="1" applyAlignment="1">
      <alignment vertical="top"/>
    </xf>
    <xf numFmtId="3" fontId="26" fillId="0" borderId="44" xfId="0" applyNumberFormat="1" applyFont="1" applyBorder="1" applyAlignment="1">
      <alignment horizontal="center" vertical="top"/>
    </xf>
    <xf numFmtId="1" fontId="26" fillId="0" borderId="44" xfId="0" applyNumberFormat="1" applyFont="1" applyBorder="1" applyAlignment="1">
      <alignment horizontal="right" vertical="top"/>
    </xf>
    <xf numFmtId="3" fontId="26" fillId="0" borderId="44" xfId="0" applyNumberFormat="1" applyFont="1" applyBorder="1" applyAlignment="1">
      <alignment vertical="top"/>
    </xf>
    <xf numFmtId="49" fontId="7" fillId="0" borderId="44" xfId="0" applyNumberFormat="1" applyFont="1" applyFill="1" applyBorder="1" applyAlignment="1">
      <alignment horizontal="left" vertical="top"/>
    </xf>
    <xf numFmtId="49" fontId="7" fillId="0" borderId="44" xfId="0" applyNumberFormat="1" applyFont="1" applyFill="1" applyBorder="1" applyAlignment="1">
      <alignment horizontal="left" vertical="top" wrapText="1"/>
    </xf>
    <xf numFmtId="3" fontId="7" fillId="0" borderId="44" xfId="0" applyNumberFormat="1" applyFont="1" applyFill="1" applyBorder="1" applyAlignment="1">
      <alignment vertical="top"/>
    </xf>
    <xf numFmtId="49" fontId="11" fillId="0" borderId="44" xfId="0" applyNumberFormat="1" applyFont="1" applyFill="1" applyBorder="1" applyAlignment="1">
      <alignment vertical="top"/>
    </xf>
    <xf numFmtId="49" fontId="11" fillId="0" borderId="44" xfId="0" applyNumberFormat="1" applyFont="1" applyBorder="1" applyAlignment="1">
      <alignment vertical="top"/>
    </xf>
    <xf numFmtId="49" fontId="11" fillId="0" borderId="0" xfId="6" applyNumberFormat="1" applyFont="1" applyAlignment="1">
      <alignment vertical="top"/>
    </xf>
    <xf numFmtId="49" fontId="11" fillId="0" borderId="0" xfId="0" applyNumberFormat="1" applyFont="1" applyFill="1" applyBorder="1" applyAlignment="1">
      <alignment vertical="top"/>
    </xf>
    <xf numFmtId="0" fontId="11" fillId="0" borderId="46" xfId="0" applyNumberFormat="1" applyFont="1" applyBorder="1" applyAlignment="1">
      <alignment horizontal="left"/>
    </xf>
    <xf numFmtId="0" fontId="11" fillId="0" borderId="47" xfId="0" applyNumberFormat="1" applyFont="1" applyBorder="1"/>
    <xf numFmtId="0" fontId="11" fillId="0" borderId="0" xfId="0" applyFont="1"/>
    <xf numFmtId="0" fontId="11" fillId="0" borderId="48" xfId="6" applyFont="1" applyBorder="1" applyAlignment="1">
      <alignment horizontal="right"/>
    </xf>
    <xf numFmtId="3" fontId="11" fillId="0" borderId="0" xfId="0" applyNumberFormat="1" applyFont="1" applyBorder="1" applyAlignment="1">
      <alignment vertical="top"/>
    </xf>
    <xf numFmtId="0" fontId="11" fillId="0" borderId="49" xfId="6" applyFont="1" applyBorder="1" applyAlignment="1">
      <alignment vertical="top"/>
    </xf>
    <xf numFmtId="0" fontId="11" fillId="0" borderId="50" xfId="6" applyFont="1" applyBorder="1" applyAlignment="1">
      <alignment vertical="top"/>
    </xf>
    <xf numFmtId="0" fontId="11" fillId="0" borderId="51" xfId="6" applyFont="1" applyFill="1" applyBorder="1" applyAlignment="1">
      <alignment horizontal="center" vertical="top"/>
    </xf>
    <xf numFmtId="49" fontId="11" fillId="0" borderId="51" xfId="6" applyNumberFormat="1" applyFont="1" applyFill="1" applyBorder="1" applyAlignment="1">
      <alignment vertical="top"/>
    </xf>
    <xf numFmtId="0" fontId="11" fillId="0" borderId="32" xfId="6" applyFont="1" applyFill="1" applyBorder="1" applyAlignment="1">
      <alignment horizontal="center" vertical="top"/>
    </xf>
    <xf numFmtId="49" fontId="20" fillId="0" borderId="44" xfId="0" applyNumberFormat="1" applyFont="1" applyBorder="1" applyAlignment="1">
      <alignment horizontal="left" vertical="top" wrapText="1"/>
    </xf>
    <xf numFmtId="0" fontId="32" fillId="0" borderId="0" xfId="0" applyFont="1" applyBorder="1" applyAlignment="1">
      <alignment vertical="top"/>
    </xf>
    <xf numFmtId="0" fontId="32" fillId="0" borderId="0" xfId="0" applyFont="1" applyAlignment="1">
      <alignment vertical="top"/>
    </xf>
    <xf numFmtId="0" fontId="27" fillId="0" borderId="0" xfId="0" applyFont="1" applyBorder="1" applyAlignment="1">
      <alignment vertical="top"/>
    </xf>
    <xf numFmtId="0" fontId="27" fillId="0" borderId="0" xfId="0" applyFont="1" applyAlignment="1">
      <alignment vertical="top"/>
    </xf>
    <xf numFmtId="49" fontId="22" fillId="0" borderId="0" xfId="0" applyNumberFormat="1" applyFont="1" applyBorder="1" applyAlignment="1">
      <alignment vertical="top"/>
    </xf>
    <xf numFmtId="0" fontId="24" fillId="0" borderId="0" xfId="0" applyFont="1" applyFill="1" applyBorder="1" applyAlignment="1">
      <alignment vertical="top"/>
    </xf>
    <xf numFmtId="0" fontId="22" fillId="0" borderId="0" xfId="0" applyFont="1" applyFill="1" applyBorder="1" applyAlignment="1">
      <alignment vertical="top"/>
    </xf>
    <xf numFmtId="0" fontId="22" fillId="0" borderId="0" xfId="0" applyFont="1" applyFill="1" applyAlignment="1">
      <alignment vertical="top"/>
    </xf>
    <xf numFmtId="3" fontId="24" fillId="0" borderId="0" xfId="0" applyNumberFormat="1" applyFont="1" applyBorder="1" applyAlignment="1">
      <alignment vertical="top"/>
    </xf>
    <xf numFmtId="0" fontId="4" fillId="0" borderId="44" xfId="0" applyFont="1" applyFill="1" applyBorder="1" applyAlignment="1">
      <alignment horizontal="left" vertical="top"/>
    </xf>
    <xf numFmtId="49" fontId="9" fillId="0" borderId="44" xfId="0" applyNumberFormat="1" applyFont="1" applyBorder="1" applyAlignment="1">
      <alignment vertical="top"/>
    </xf>
    <xf numFmtId="49" fontId="2" fillId="0" borderId="44" xfId="0" applyNumberFormat="1" applyFont="1" applyBorder="1" applyAlignment="1">
      <alignment horizontal="left" vertical="top" wrapText="1"/>
    </xf>
    <xf numFmtId="3" fontId="2" fillId="0" borderId="44" xfId="0" applyNumberFormat="1" applyFont="1" applyBorder="1" applyAlignment="1">
      <alignment vertical="top"/>
    </xf>
    <xf numFmtId="1" fontId="2" fillId="0" borderId="44" xfId="0" applyNumberFormat="1" applyFont="1" applyBorder="1" applyAlignment="1">
      <alignment horizontal="right" vertical="top"/>
    </xf>
    <xf numFmtId="1" fontId="2" fillId="0" borderId="44" xfId="0" applyNumberFormat="1" applyFont="1" applyBorder="1" applyAlignment="1">
      <alignment vertical="top"/>
    </xf>
    <xf numFmtId="1" fontId="11" fillId="0" borderId="44" xfId="0" applyNumberFormat="1" applyFont="1" applyBorder="1" applyAlignment="1">
      <alignment vertical="top"/>
    </xf>
    <xf numFmtId="49" fontId="25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Border="1" applyAlignment="1">
      <alignment horizontal="left" vertical="top" wrapText="1"/>
    </xf>
    <xf numFmtId="1" fontId="2" fillId="0" borderId="0" xfId="0" applyNumberFormat="1" applyFont="1" applyBorder="1" applyAlignment="1">
      <alignment horizontal="right" vertical="top"/>
    </xf>
    <xf numFmtId="1" fontId="2" fillId="0" borderId="0" xfId="0" applyNumberFormat="1" applyFont="1" applyBorder="1" applyAlignment="1">
      <alignment vertical="top"/>
    </xf>
    <xf numFmtId="3" fontId="9" fillId="0" borderId="0" xfId="0" applyNumberFormat="1" applyFont="1" applyBorder="1" applyAlignment="1">
      <alignment vertical="top"/>
    </xf>
    <xf numFmtId="3" fontId="2" fillId="0" borderId="0" xfId="0" applyNumberFormat="1" applyFont="1" applyBorder="1" applyAlignment="1">
      <alignment vertical="top"/>
    </xf>
    <xf numFmtId="49" fontId="2" fillId="0" borderId="44" xfId="0" applyNumberFormat="1" applyFont="1" applyBorder="1" applyAlignment="1">
      <alignment horizontal="center" vertical="top"/>
    </xf>
    <xf numFmtId="49" fontId="2" fillId="0" borderId="44" xfId="0" applyNumberFormat="1" applyFont="1" applyBorder="1" applyAlignment="1">
      <alignment horizontal="left" vertical="top"/>
    </xf>
    <xf numFmtId="49" fontId="2" fillId="0" borderId="44" xfId="0" applyNumberFormat="1" applyFont="1" applyFill="1" applyBorder="1" applyAlignment="1">
      <alignment horizontal="center" vertical="top"/>
    </xf>
    <xf numFmtId="49" fontId="2" fillId="0" borderId="44" xfId="0" applyNumberFormat="1" applyFont="1" applyFill="1" applyBorder="1" applyAlignment="1">
      <alignment horizontal="left" vertical="top" wrapText="1"/>
    </xf>
    <xf numFmtId="1" fontId="2" fillId="0" borderId="44" xfId="0" applyNumberFormat="1" applyFont="1" applyFill="1" applyBorder="1" applyAlignment="1">
      <alignment vertical="top"/>
    </xf>
    <xf numFmtId="49" fontId="22" fillId="0" borderId="0" xfId="0" applyNumberFormat="1" applyFont="1" applyFill="1" applyBorder="1" applyAlignment="1">
      <alignment vertical="top"/>
    </xf>
    <xf numFmtId="49" fontId="0" fillId="0" borderId="44" xfId="0" applyNumberFormat="1" applyBorder="1" applyAlignment="1">
      <alignment horizontal="left" vertical="top" wrapText="1"/>
    </xf>
    <xf numFmtId="0" fontId="2" fillId="0" borderId="44" xfId="0" applyFont="1" applyFill="1" applyBorder="1" applyAlignment="1">
      <alignment horizontal="center" vertical="top"/>
    </xf>
    <xf numFmtId="0" fontId="14" fillId="0" borderId="0" xfId="6" applyFont="1" applyAlignment="1">
      <alignment horizontal="centerContinuous" vertical="top"/>
    </xf>
    <xf numFmtId="1" fontId="14" fillId="0" borderId="0" xfId="6" applyNumberFormat="1" applyFont="1" applyAlignment="1">
      <alignment vertical="top"/>
    </xf>
    <xf numFmtId="0" fontId="14" fillId="0" borderId="0" xfId="6" applyFont="1" applyAlignment="1">
      <alignment horizontal="right" vertical="top"/>
    </xf>
    <xf numFmtId="0" fontId="11" fillId="0" borderId="46" xfId="6" applyFont="1" applyBorder="1" applyAlignment="1">
      <alignment horizontal="left" vertical="top"/>
    </xf>
    <xf numFmtId="0" fontId="11" fillId="0" borderId="47" xfId="6" applyFont="1" applyBorder="1" applyAlignment="1">
      <alignment horizontal="left" vertical="top"/>
    </xf>
    <xf numFmtId="3" fontId="20" fillId="0" borderId="0" xfId="0" applyNumberFormat="1" applyFont="1" applyBorder="1" applyAlignment="1">
      <alignment horizontal="right" vertical="top"/>
    </xf>
    <xf numFmtId="1" fontId="20" fillId="0" borderId="0" xfId="0" applyNumberFormat="1" applyFont="1" applyBorder="1" applyAlignment="1">
      <alignment vertical="top"/>
    </xf>
    <xf numFmtId="3" fontId="7" fillId="0" borderId="0" xfId="0" applyNumberFormat="1" applyFont="1" applyBorder="1" applyAlignment="1">
      <alignment vertical="top"/>
    </xf>
    <xf numFmtId="3" fontId="20" fillId="0" borderId="0" xfId="0" applyNumberFormat="1" applyFont="1" applyAlignment="1">
      <alignment vertical="top"/>
    </xf>
    <xf numFmtId="1" fontId="11" fillId="0" borderId="32" xfId="6" applyNumberFormat="1" applyFont="1" applyFill="1" applyBorder="1" applyAlignment="1">
      <alignment vertical="top"/>
    </xf>
    <xf numFmtId="0" fontId="9" fillId="0" borderId="32" xfId="6" applyFont="1" applyFill="1" applyBorder="1" applyAlignment="1">
      <alignment horizontal="center" vertical="top"/>
    </xf>
    <xf numFmtId="0" fontId="9" fillId="0" borderId="51" xfId="6" applyFont="1" applyFill="1" applyBorder="1" applyAlignment="1">
      <alignment horizontal="center" vertical="top"/>
    </xf>
    <xf numFmtId="49" fontId="20" fillId="0" borderId="44" xfId="0" applyNumberFormat="1" applyFont="1" applyFill="1" applyBorder="1" applyAlignment="1">
      <alignment horizontal="right" vertical="top"/>
    </xf>
    <xf numFmtId="49" fontId="2" fillId="0" borderId="44" xfId="0" applyNumberFormat="1" applyFont="1" applyFill="1" applyBorder="1" applyAlignment="1">
      <alignment horizontal="right" vertical="top"/>
    </xf>
    <xf numFmtId="1" fontId="17" fillId="0" borderId="44" xfId="0" applyNumberFormat="1" applyFont="1" applyBorder="1" applyAlignment="1">
      <alignment vertical="top"/>
    </xf>
    <xf numFmtId="3" fontId="17" fillId="0" borderId="44" xfId="0" applyNumberFormat="1" applyFont="1" applyBorder="1" applyAlignment="1">
      <alignment horizontal="right" vertical="top"/>
    </xf>
    <xf numFmtId="3" fontId="4" fillId="0" borderId="44" xfId="0" applyNumberFormat="1" applyFont="1" applyFill="1" applyBorder="1" applyAlignment="1">
      <alignment vertical="top"/>
    </xf>
    <xf numFmtId="0" fontId="26" fillId="0" borderId="44" xfId="0" applyFont="1" applyFill="1" applyBorder="1" applyAlignment="1">
      <alignment vertical="top" wrapText="1"/>
    </xf>
    <xf numFmtId="49" fontId="26" fillId="0" borderId="44" xfId="0" applyNumberFormat="1" applyFont="1" applyBorder="1" applyAlignment="1">
      <alignment horizontal="right" vertical="top"/>
    </xf>
    <xf numFmtId="3" fontId="28" fillId="0" borderId="44" xfId="0" applyNumberFormat="1" applyFont="1" applyBorder="1" applyAlignment="1">
      <alignment horizontal="center" vertical="top"/>
    </xf>
    <xf numFmtId="1" fontId="28" fillId="0" borderId="44" xfId="0" applyNumberFormat="1" applyFont="1" applyBorder="1" applyAlignment="1">
      <alignment horizontal="right" vertical="top"/>
    </xf>
    <xf numFmtId="3" fontId="28" fillId="0" borderId="44" xfId="0" applyNumberFormat="1" applyFont="1" applyBorder="1" applyAlignment="1">
      <alignment vertical="top"/>
    </xf>
    <xf numFmtId="49" fontId="26" fillId="0" borderId="44" xfId="0" applyNumberFormat="1" applyFont="1" applyFill="1" applyBorder="1" applyAlignment="1">
      <alignment vertical="top"/>
    </xf>
    <xf numFmtId="1" fontId="22" fillId="0" borderId="0" xfId="0" applyNumberFormat="1" applyFont="1" applyFill="1" applyBorder="1" applyAlignment="1">
      <alignment vertical="top"/>
    </xf>
    <xf numFmtId="3" fontId="22" fillId="0" borderId="0" xfId="0" applyNumberFormat="1" applyFont="1" applyFill="1" applyBorder="1" applyAlignment="1">
      <alignment vertical="top"/>
    </xf>
    <xf numFmtId="49" fontId="11" fillId="0" borderId="0" xfId="0" applyNumberFormat="1" applyFont="1" applyBorder="1" applyAlignment="1">
      <alignment horizontal="center" vertical="top"/>
    </xf>
    <xf numFmtId="1" fontId="11" fillId="0" borderId="0" xfId="0" applyNumberFormat="1" applyFont="1" applyBorder="1" applyAlignment="1">
      <alignment vertical="top"/>
    </xf>
    <xf numFmtId="3" fontId="11" fillId="0" borderId="0" xfId="1" applyNumberFormat="1" applyFont="1" applyBorder="1" applyAlignment="1">
      <alignment vertical="top"/>
    </xf>
    <xf numFmtId="1" fontId="11" fillId="0" borderId="0" xfId="0" applyNumberFormat="1" applyFont="1" applyFill="1" applyBorder="1" applyAlignment="1">
      <alignment vertical="top"/>
    </xf>
    <xf numFmtId="3" fontId="11" fillId="0" borderId="0" xfId="0" applyNumberFormat="1" applyFont="1" applyFill="1" applyBorder="1" applyAlignment="1">
      <alignment vertical="top"/>
    </xf>
    <xf numFmtId="3" fontId="21" fillId="0" borderId="0" xfId="0" applyNumberFormat="1" applyFont="1" applyFill="1" applyBorder="1" applyAlignment="1">
      <alignment vertical="top"/>
    </xf>
    <xf numFmtId="1" fontId="20" fillId="0" borderId="0" xfId="0" applyNumberFormat="1" applyFont="1" applyAlignment="1">
      <alignment horizontal="right" vertical="top"/>
    </xf>
    <xf numFmtId="1" fontId="20" fillId="0" borderId="0" xfId="0" applyNumberFormat="1" applyFont="1" applyAlignment="1">
      <alignment vertical="top"/>
    </xf>
    <xf numFmtId="3" fontId="9" fillId="0" borderId="0" xfId="0" applyNumberFormat="1" applyFont="1" applyAlignment="1">
      <alignment vertical="top"/>
    </xf>
    <xf numFmtId="0" fontId="2" fillId="0" borderId="44" xfId="0" applyFont="1" applyBorder="1" applyAlignment="1">
      <alignment horizontal="center" vertical="top"/>
    </xf>
    <xf numFmtId="0" fontId="2" fillId="0" borderId="44" xfId="0" applyFont="1" applyBorder="1" applyAlignment="1">
      <alignment vertical="top"/>
    </xf>
    <xf numFmtId="49" fontId="0" fillId="0" borderId="44" xfId="0" applyNumberFormat="1" applyBorder="1" applyAlignment="1">
      <alignment horizontal="left" vertical="top"/>
    </xf>
    <xf numFmtId="49" fontId="0" fillId="0" borderId="44" xfId="0" applyNumberFormat="1" applyFont="1" applyFill="1" applyBorder="1" applyAlignment="1">
      <alignment horizontal="left" vertical="top"/>
    </xf>
    <xf numFmtId="3" fontId="11" fillId="0" borderId="0" xfId="6" applyNumberFormat="1" applyFont="1" applyBorder="1" applyAlignment="1">
      <alignment vertical="top"/>
    </xf>
    <xf numFmtId="3" fontId="20" fillId="0" borderId="0" xfId="0" applyNumberFormat="1" applyFont="1" applyBorder="1" applyAlignment="1">
      <alignment vertical="top"/>
    </xf>
    <xf numFmtId="3" fontId="16" fillId="0" borderId="0" xfId="0" applyNumberFormat="1" applyFont="1" applyBorder="1" applyAlignment="1">
      <alignment vertical="top"/>
    </xf>
    <xf numFmtId="3" fontId="22" fillId="0" borderId="0" xfId="0" applyNumberFormat="1" applyFont="1" applyBorder="1" applyAlignment="1">
      <alignment vertical="top"/>
    </xf>
    <xf numFmtId="3" fontId="32" fillId="0" borderId="0" xfId="0" applyNumberFormat="1" applyFont="1" applyBorder="1" applyAlignment="1">
      <alignment vertical="top"/>
    </xf>
    <xf numFmtId="3" fontId="30" fillId="0" borderId="0" xfId="0" applyNumberFormat="1" applyFont="1" applyBorder="1" applyAlignment="1">
      <alignment vertical="top"/>
    </xf>
    <xf numFmtId="3" fontId="27" fillId="0" borderId="0" xfId="0" applyNumberFormat="1" applyFont="1" applyBorder="1" applyAlignment="1">
      <alignment vertical="top"/>
    </xf>
    <xf numFmtId="0" fontId="11" fillId="0" borderId="52" xfId="6" applyFont="1" applyFill="1" applyBorder="1" applyAlignment="1">
      <alignment horizontal="center" vertical="top"/>
    </xf>
    <xf numFmtId="49" fontId="11" fillId="0" borderId="52" xfId="6" applyNumberFormat="1" applyFont="1" applyFill="1" applyBorder="1" applyAlignment="1">
      <alignment vertical="top"/>
    </xf>
    <xf numFmtId="1" fontId="11" fillId="0" borderId="52" xfId="6" applyNumberFormat="1" applyFont="1" applyFill="1" applyBorder="1" applyAlignment="1">
      <alignment vertical="top"/>
    </xf>
    <xf numFmtId="0" fontId="9" fillId="0" borderId="52" xfId="6" applyFont="1" applyFill="1" applyBorder="1" applyAlignment="1">
      <alignment horizontal="center" vertical="top"/>
    </xf>
    <xf numFmtId="0" fontId="11" fillId="0" borderId="49" xfId="6" applyFont="1" applyBorder="1" applyAlignment="1">
      <alignment horizontal="center"/>
    </xf>
    <xf numFmtId="0" fontId="11" fillId="0" borderId="50" xfId="6" applyFont="1" applyBorder="1" applyAlignment="1">
      <alignment horizontal="center"/>
    </xf>
    <xf numFmtId="0" fontId="19" fillId="0" borderId="46" xfId="0" applyFont="1" applyBorder="1" applyAlignment="1">
      <alignment horizontal="left" vertical="center" wrapText="1"/>
    </xf>
    <xf numFmtId="0" fontId="19" fillId="0" borderId="53" xfId="0" applyFont="1" applyBorder="1" applyAlignment="1">
      <alignment horizontal="left" vertical="center" wrapText="1"/>
    </xf>
    <xf numFmtId="49" fontId="0" fillId="0" borderId="44" xfId="0" applyNumberFormat="1" applyFont="1" applyBorder="1" applyAlignment="1">
      <alignment horizontal="left" vertical="top"/>
    </xf>
    <xf numFmtId="49" fontId="0" fillId="0" borderId="44" xfId="0" applyNumberFormat="1" applyFont="1" applyBorder="1" applyAlignment="1">
      <alignment horizontal="left" vertical="top" wrapText="1"/>
    </xf>
    <xf numFmtId="0" fontId="26" fillId="0" borderId="44" xfId="0" applyFont="1" applyBorder="1" applyAlignment="1">
      <alignment vertical="top" wrapText="1"/>
    </xf>
    <xf numFmtId="0" fontId="26" fillId="0" borderId="44" xfId="0" applyFont="1" applyBorder="1" applyAlignment="1">
      <alignment horizontal="center" vertical="top"/>
    </xf>
    <xf numFmtId="0" fontId="26" fillId="0" borderId="44" xfId="0" applyFont="1" applyBorder="1" applyAlignment="1">
      <alignment horizontal="right" vertical="top"/>
    </xf>
    <xf numFmtId="49" fontId="12" fillId="0" borderId="9" xfId="0" applyNumberFormat="1" applyFont="1" applyBorder="1" applyAlignment="1">
      <alignment horizontal="left" vertical="top"/>
    </xf>
    <xf numFmtId="0" fontId="12" fillId="0" borderId="0" xfId="0" applyNumberFormat="1" applyFont="1" applyBorder="1" applyAlignment="1">
      <alignment vertical="top" wrapText="1"/>
    </xf>
    <xf numFmtId="3" fontId="9" fillId="0" borderId="54" xfId="0" applyNumberFormat="1" applyFont="1" applyBorder="1" applyAlignment="1">
      <alignment vertical="top"/>
    </xf>
    <xf numFmtId="3" fontId="9" fillId="0" borderId="55" xfId="0" applyNumberFormat="1" applyFont="1" applyBorder="1" applyAlignment="1">
      <alignment vertical="top"/>
    </xf>
    <xf numFmtId="0" fontId="12" fillId="0" borderId="0" xfId="0" applyNumberFormat="1" applyFont="1" applyBorder="1" applyAlignment="1">
      <alignment vertical="top"/>
    </xf>
    <xf numFmtId="49" fontId="12" fillId="0" borderId="0" xfId="0" applyNumberFormat="1" applyFont="1" applyBorder="1" applyAlignment="1">
      <alignment vertical="top"/>
    </xf>
    <xf numFmtId="0" fontId="11" fillId="0" borderId="48" xfId="6" applyFont="1" applyBorder="1" applyAlignment="1"/>
    <xf numFmtId="0" fontId="19" fillId="0" borderId="45" xfId="6" applyFont="1" applyBorder="1" applyAlignment="1">
      <alignment horizontal="left" vertical="center"/>
    </xf>
    <xf numFmtId="49" fontId="7" fillId="0" borderId="9" xfId="0" applyNumberFormat="1" applyFont="1" applyFill="1" applyBorder="1"/>
    <xf numFmtId="0" fontId="7" fillId="0" borderId="54" xfId="0" applyFont="1" applyFill="1" applyBorder="1"/>
    <xf numFmtId="0" fontId="7" fillId="0" borderId="55" xfId="0" applyFont="1" applyFill="1" applyBorder="1"/>
    <xf numFmtId="0" fontId="4" fillId="0" borderId="0" xfId="0" applyFont="1" applyFill="1" applyBorder="1"/>
    <xf numFmtId="0" fontId="7" fillId="0" borderId="56" xfId="0" applyFont="1" applyFill="1" applyBorder="1"/>
    <xf numFmtId="0" fontId="11" fillId="0" borderId="44" xfId="0" applyFont="1" applyFill="1" applyBorder="1" applyAlignment="1">
      <alignment vertical="top"/>
    </xf>
    <xf numFmtId="1" fontId="11" fillId="0" borderId="44" xfId="0" applyNumberFormat="1" applyFont="1" applyFill="1" applyBorder="1" applyAlignment="1">
      <alignment vertical="top"/>
    </xf>
    <xf numFmtId="3" fontId="0" fillId="0" borderId="0" xfId="0" applyNumberFormat="1" applyBorder="1"/>
    <xf numFmtId="0" fontId="0" fillId="0" borderId="44" xfId="0" applyFont="1" applyBorder="1" applyAlignment="1">
      <alignment horizontal="center" vertical="top"/>
    </xf>
    <xf numFmtId="49" fontId="9" fillId="0" borderId="44" xfId="0" applyNumberFormat="1" applyFont="1" applyBorder="1" applyAlignment="1">
      <alignment horizontal="center" vertical="top"/>
    </xf>
    <xf numFmtId="1" fontId="9" fillId="0" borderId="44" xfId="0" applyNumberFormat="1" applyFont="1" applyBorder="1" applyAlignment="1">
      <alignment vertical="top"/>
    </xf>
    <xf numFmtId="3" fontId="21" fillId="0" borderId="44" xfId="0" applyNumberFormat="1" applyFont="1" applyBorder="1" applyAlignment="1">
      <alignment vertical="top"/>
    </xf>
    <xf numFmtId="1" fontId="11" fillId="0" borderId="44" xfId="0" applyNumberFormat="1" applyFont="1" applyBorder="1" applyAlignment="1">
      <alignment horizontal="right" vertical="top"/>
    </xf>
    <xf numFmtId="0" fontId="17" fillId="0" borderId="44" xfId="0" applyFont="1" applyBorder="1" applyAlignment="1">
      <alignment vertical="top" wrapText="1"/>
    </xf>
    <xf numFmtId="3" fontId="9" fillId="0" borderId="44" xfId="0" applyNumberFormat="1" applyFont="1" applyBorder="1" applyAlignment="1">
      <alignment horizontal="right" vertical="top"/>
    </xf>
    <xf numFmtId="49" fontId="0" fillId="0" borderId="44" xfId="0" applyNumberFormat="1" applyBorder="1" applyAlignment="1">
      <alignment horizontal="center" vertical="top"/>
    </xf>
    <xf numFmtId="3" fontId="22" fillId="0" borderId="44" xfId="0" applyNumberFormat="1" applyFont="1" applyBorder="1" applyAlignment="1">
      <alignment vertical="top"/>
    </xf>
    <xf numFmtId="49" fontId="25" fillId="0" borderId="44" xfId="0" applyNumberFormat="1" applyFont="1" applyFill="1" applyBorder="1" applyAlignment="1">
      <alignment horizontal="left" vertical="top" wrapText="1"/>
    </xf>
    <xf numFmtId="3" fontId="25" fillId="0" borderId="44" xfId="0" applyNumberFormat="1" applyFont="1" applyFill="1" applyBorder="1" applyAlignment="1">
      <alignment vertical="top"/>
    </xf>
    <xf numFmtId="1" fontId="9" fillId="0" borderId="44" xfId="0" applyNumberFormat="1" applyFont="1" applyBorder="1" applyAlignment="1">
      <alignment horizontal="right" vertical="top"/>
    </xf>
    <xf numFmtId="3" fontId="0" fillId="0" borderId="44" xfId="0" applyNumberFormat="1" applyBorder="1" applyAlignment="1">
      <alignment vertical="top"/>
    </xf>
    <xf numFmtId="3" fontId="25" fillId="0" borderId="44" xfId="0" applyNumberFormat="1" applyFont="1" applyBorder="1" applyAlignment="1">
      <alignment vertical="top"/>
    </xf>
    <xf numFmtId="49" fontId="25" fillId="0" borderId="44" xfId="0" applyNumberFormat="1" applyFont="1" applyBorder="1" applyAlignment="1">
      <alignment horizontal="left" vertical="top" wrapText="1"/>
    </xf>
    <xf numFmtId="49" fontId="11" fillId="4" borderId="44" xfId="0" applyNumberFormat="1" applyFont="1" applyFill="1" applyBorder="1" applyAlignment="1">
      <alignment vertical="top"/>
    </xf>
    <xf numFmtId="49" fontId="25" fillId="4" borderId="44" xfId="0" applyNumberFormat="1" applyFont="1" applyFill="1" applyBorder="1" applyAlignment="1">
      <alignment horizontal="left" vertical="top"/>
    </xf>
    <xf numFmtId="0" fontId="25" fillId="4" borderId="44" xfId="0" applyFont="1" applyFill="1" applyBorder="1" applyAlignment="1">
      <alignment vertical="top" wrapText="1"/>
    </xf>
    <xf numFmtId="49" fontId="11" fillId="4" borderId="44" xfId="0" applyNumberFormat="1" applyFont="1" applyFill="1" applyBorder="1" applyAlignment="1">
      <alignment horizontal="center" vertical="top"/>
    </xf>
    <xf numFmtId="1" fontId="11" fillId="4" borderId="44" xfId="0" applyNumberFormat="1" applyFont="1" applyFill="1" applyBorder="1" applyAlignment="1">
      <alignment horizontal="right" vertical="top"/>
    </xf>
    <xf numFmtId="3" fontId="11" fillId="4" borderId="44" xfId="0" applyNumberFormat="1" applyFont="1" applyFill="1" applyBorder="1" applyAlignment="1">
      <alignment vertical="top"/>
    </xf>
    <xf numFmtId="0" fontId="34" fillId="0" borderId="58" xfId="6" applyFont="1" applyBorder="1" applyAlignment="1"/>
    <xf numFmtId="49" fontId="7" fillId="4" borderId="25" xfId="0" applyNumberFormat="1" applyFont="1" applyFill="1" applyBorder="1"/>
    <xf numFmtId="0" fontId="7" fillId="4" borderId="26" xfId="0" applyFont="1" applyFill="1" applyBorder="1"/>
    <xf numFmtId="0" fontId="7" fillId="4" borderId="41" xfId="0" applyFont="1" applyFill="1" applyBorder="1"/>
    <xf numFmtId="0" fontId="7" fillId="4" borderId="42" xfId="0" applyFont="1" applyFill="1" applyBorder="1"/>
    <xf numFmtId="0" fontId="7" fillId="4" borderId="43" xfId="0" applyFont="1" applyFill="1" applyBorder="1"/>
    <xf numFmtId="0" fontId="7" fillId="4" borderId="25" xfId="0" applyFont="1" applyFill="1" applyBorder="1" applyAlignment="1">
      <alignment vertical="top"/>
    </xf>
    <xf numFmtId="3" fontId="7" fillId="4" borderId="42" xfId="0" applyNumberFormat="1" applyFont="1" applyFill="1" applyBorder="1" applyAlignment="1">
      <alignment vertical="top"/>
    </xf>
    <xf numFmtId="3" fontId="7" fillId="4" borderId="43" xfId="0" applyNumberFormat="1" applyFont="1" applyFill="1" applyBorder="1" applyAlignment="1">
      <alignment vertical="top"/>
    </xf>
    <xf numFmtId="49" fontId="25" fillId="4" borderId="44" xfId="0" applyNumberFormat="1" applyFont="1" applyFill="1" applyBorder="1" applyAlignment="1">
      <alignment horizontal="left" vertical="top" wrapText="1"/>
    </xf>
    <xf numFmtId="3" fontId="25" fillId="4" borderId="44" xfId="0" applyNumberFormat="1" applyFont="1" applyFill="1" applyBorder="1" applyAlignment="1">
      <alignment vertical="top"/>
    </xf>
    <xf numFmtId="3" fontId="4" fillId="4" borderId="44" xfId="0" applyNumberFormat="1" applyFont="1" applyFill="1" applyBorder="1" applyAlignment="1">
      <alignment vertical="top"/>
    </xf>
    <xf numFmtId="49" fontId="7" fillId="4" borderId="44" xfId="0" applyNumberFormat="1" applyFont="1" applyFill="1" applyBorder="1" applyAlignment="1">
      <alignment horizontal="left" vertical="top"/>
    </xf>
    <xf numFmtId="0" fontId="7" fillId="4" borderId="44" xfId="0" applyFont="1" applyFill="1" applyBorder="1" applyAlignment="1">
      <alignment vertical="top"/>
    </xf>
    <xf numFmtId="49" fontId="2" fillId="4" borderId="44" xfId="0" applyNumberFormat="1" applyFont="1" applyFill="1" applyBorder="1" applyAlignment="1">
      <alignment horizontal="center" vertical="top"/>
    </xf>
    <xf numFmtId="1" fontId="2" fillId="4" borderId="44" xfId="0" applyNumberFormat="1" applyFont="1" applyFill="1" applyBorder="1" applyAlignment="1">
      <alignment vertical="top"/>
    </xf>
    <xf numFmtId="3" fontId="9" fillId="4" borderId="44" xfId="0" applyNumberFormat="1" applyFont="1" applyFill="1" applyBorder="1" applyAlignment="1">
      <alignment vertical="top"/>
    </xf>
    <xf numFmtId="1" fontId="11" fillId="4" borderId="44" xfId="0" applyNumberFormat="1" applyFont="1" applyFill="1" applyBorder="1" applyAlignment="1">
      <alignment vertical="top"/>
    </xf>
    <xf numFmtId="0" fontId="2" fillId="4" borderId="44" xfId="0" applyFont="1" applyFill="1" applyBorder="1" applyAlignment="1">
      <alignment vertical="top"/>
    </xf>
    <xf numFmtId="0" fontId="4" fillId="4" borderId="44" xfId="0" applyFont="1" applyFill="1" applyBorder="1" applyAlignment="1">
      <alignment vertical="top"/>
    </xf>
    <xf numFmtId="49" fontId="0" fillId="4" borderId="44" xfId="0" applyNumberFormat="1" applyFont="1" applyFill="1" applyBorder="1" applyAlignment="1">
      <alignment horizontal="center" vertical="top"/>
    </xf>
    <xf numFmtId="49" fontId="28" fillId="4" borderId="44" xfId="0" applyNumberFormat="1" applyFont="1" applyFill="1" applyBorder="1" applyAlignment="1">
      <alignment horizontal="left" vertical="top"/>
    </xf>
    <xf numFmtId="3" fontId="26" fillId="4" borderId="44" xfId="0" applyNumberFormat="1" applyFont="1" applyFill="1" applyBorder="1" applyAlignment="1">
      <alignment horizontal="center" vertical="top"/>
    </xf>
    <xf numFmtId="1" fontId="26" fillId="4" borderId="44" xfId="0" applyNumberFormat="1" applyFont="1" applyFill="1" applyBorder="1" applyAlignment="1">
      <alignment horizontal="right" vertical="top"/>
    </xf>
    <xf numFmtId="3" fontId="26" fillId="4" borderId="44" xfId="0" applyNumberFormat="1" applyFont="1" applyFill="1" applyBorder="1" applyAlignment="1">
      <alignment vertical="top"/>
    </xf>
    <xf numFmtId="0" fontId="11" fillId="4" borderId="44" xfId="0" applyFont="1" applyFill="1" applyBorder="1" applyAlignment="1">
      <alignment horizontal="center" vertical="top"/>
    </xf>
    <xf numFmtId="3" fontId="25" fillId="4" borderId="44" xfId="0" applyNumberFormat="1" applyFont="1" applyFill="1" applyBorder="1" applyAlignment="1">
      <alignment horizontal="right" vertical="top"/>
    </xf>
    <xf numFmtId="49" fontId="28" fillId="4" borderId="44" xfId="0" applyNumberFormat="1" applyFont="1" applyFill="1" applyBorder="1" applyAlignment="1">
      <alignment vertical="top"/>
    </xf>
    <xf numFmtId="49" fontId="26" fillId="4" borderId="44" xfId="0" applyNumberFormat="1" applyFont="1" applyFill="1" applyBorder="1" applyAlignment="1">
      <alignment horizontal="right" vertical="top"/>
    </xf>
    <xf numFmtId="1" fontId="11" fillId="0" borderId="0" xfId="6" applyNumberFormat="1" applyFont="1" applyBorder="1" applyAlignment="1">
      <alignment vertical="top"/>
    </xf>
    <xf numFmtId="1" fontId="16" fillId="0" borderId="0" xfId="0" applyNumberFormat="1" applyFont="1" applyBorder="1" applyAlignment="1">
      <alignment vertical="top"/>
    </xf>
    <xf numFmtId="1" fontId="24" fillId="0" borderId="0" xfId="0" applyNumberFormat="1" applyFont="1" applyBorder="1" applyAlignment="1">
      <alignment vertical="top"/>
    </xf>
    <xf numFmtId="1" fontId="32" fillId="0" borderId="0" xfId="0" applyNumberFormat="1" applyFont="1" applyBorder="1" applyAlignment="1">
      <alignment vertical="top"/>
    </xf>
    <xf numFmtId="1" fontId="22" fillId="0" borderId="0" xfId="0" applyNumberFormat="1" applyFont="1" applyBorder="1" applyAlignment="1">
      <alignment vertical="top"/>
    </xf>
    <xf numFmtId="1" fontId="27" fillId="0" borderId="0" xfId="0" applyNumberFormat="1" applyFont="1" applyBorder="1" applyAlignment="1">
      <alignment vertical="top"/>
    </xf>
    <xf numFmtId="1" fontId="30" fillId="0" borderId="0" xfId="0" applyNumberFormat="1" applyFont="1" applyBorder="1" applyAlignment="1">
      <alignment vertical="top"/>
    </xf>
    <xf numFmtId="0" fontId="0" fillId="0" borderId="44" xfId="0" applyBorder="1" applyAlignment="1">
      <alignment horizontal="center" vertical="top"/>
    </xf>
    <xf numFmtId="0" fontId="0" fillId="0" borderId="44" xfId="0" applyBorder="1" applyAlignment="1">
      <alignment horizontal="right" vertical="top"/>
    </xf>
    <xf numFmtId="0" fontId="26" fillId="0" borderId="0" xfId="0" applyFont="1" applyAlignment="1">
      <alignment vertical="top"/>
    </xf>
    <xf numFmtId="49" fontId="0" fillId="4" borderId="10" xfId="0" applyNumberFormat="1" applyFill="1" applyBorder="1"/>
    <xf numFmtId="0" fontId="35" fillId="4" borderId="0" xfId="0" applyFont="1" applyFill="1" applyBorder="1"/>
    <xf numFmtId="0" fontId="27" fillId="4" borderId="0" xfId="0" applyFont="1" applyFill="1" applyBorder="1"/>
    <xf numFmtId="0" fontId="21" fillId="4" borderId="0" xfId="0" applyFont="1" applyFill="1" applyBorder="1"/>
    <xf numFmtId="0" fontId="0" fillId="4" borderId="11" xfId="0" applyFill="1" applyBorder="1"/>
    <xf numFmtId="0" fontId="36" fillId="4" borderId="0" xfId="0" applyFont="1" applyFill="1" applyBorder="1"/>
    <xf numFmtId="49" fontId="21" fillId="4" borderId="21" xfId="0" applyNumberFormat="1" applyFont="1" applyFill="1" applyBorder="1" applyAlignment="1">
      <alignment horizontal="left"/>
    </xf>
    <xf numFmtId="0" fontId="8" fillId="4" borderId="36" xfId="0" applyFont="1" applyFill="1" applyBorder="1"/>
    <xf numFmtId="0" fontId="8" fillId="4" borderId="37" xfId="0" applyFont="1" applyFill="1" applyBorder="1"/>
    <xf numFmtId="0" fontId="8" fillId="4" borderId="39" xfId="0" applyFont="1" applyFill="1" applyBorder="1"/>
    <xf numFmtId="166" fontId="8" fillId="4" borderId="37" xfId="0" applyNumberFormat="1" applyFont="1" applyFill="1" applyBorder="1"/>
    <xf numFmtId="0" fontId="8" fillId="4" borderId="40" xfId="0" applyFont="1" applyFill="1" applyBorder="1"/>
    <xf numFmtId="49" fontId="25" fillId="4" borderId="44" xfId="0" applyNumberFormat="1" applyFont="1" applyFill="1" applyBorder="1" applyAlignment="1">
      <alignment vertical="top"/>
    </xf>
    <xf numFmtId="0" fontId="11" fillId="4" borderId="0" xfId="0" applyFont="1" applyFill="1" applyBorder="1" applyAlignment="1">
      <alignment vertical="top"/>
    </xf>
    <xf numFmtId="49" fontId="22" fillId="4" borderId="0" xfId="0" applyNumberFormat="1" applyFont="1" applyFill="1" applyBorder="1" applyAlignment="1">
      <alignment vertical="top"/>
    </xf>
    <xf numFmtId="49" fontId="4" fillId="4" borderId="0" xfId="0" applyNumberFormat="1" applyFont="1" applyFill="1" applyBorder="1" applyAlignment="1">
      <alignment horizontal="left" vertical="top"/>
    </xf>
    <xf numFmtId="49" fontId="22" fillId="4" borderId="0" xfId="0" applyNumberFormat="1" applyFont="1" applyFill="1" applyBorder="1" applyAlignment="1">
      <alignment horizontal="center" vertical="top"/>
    </xf>
    <xf numFmtId="1" fontId="22" fillId="4" borderId="0" xfId="0" applyNumberFormat="1" applyFont="1" applyFill="1" applyBorder="1" applyAlignment="1">
      <alignment vertical="top"/>
    </xf>
    <xf numFmtId="3" fontId="22" fillId="4" borderId="0" xfId="0" applyNumberFormat="1" applyFont="1" applyFill="1" applyBorder="1" applyAlignment="1">
      <alignment vertical="top"/>
    </xf>
    <xf numFmtId="0" fontId="22" fillId="4" borderId="0" xfId="0" applyFont="1" applyFill="1" applyBorder="1" applyAlignment="1">
      <alignment vertical="top"/>
    </xf>
    <xf numFmtId="49" fontId="25" fillId="4" borderId="0" xfId="0" applyNumberFormat="1" applyFont="1" applyFill="1" applyBorder="1" applyAlignment="1">
      <alignment horizontal="left" vertical="top"/>
    </xf>
    <xf numFmtId="49" fontId="11" fillId="4" borderId="0" xfId="0" applyNumberFormat="1" applyFont="1" applyFill="1" applyBorder="1" applyAlignment="1">
      <alignment horizontal="center" vertical="top"/>
    </xf>
    <xf numFmtId="1" fontId="11" fillId="4" borderId="0" xfId="0" applyNumberFormat="1" applyFont="1" applyFill="1" applyBorder="1" applyAlignment="1">
      <alignment vertical="top"/>
    </xf>
    <xf numFmtId="3" fontId="11" fillId="4" borderId="0" xfId="0" applyNumberFormat="1" applyFont="1" applyFill="1" applyBorder="1" applyAlignment="1">
      <alignment vertical="top"/>
    </xf>
    <xf numFmtId="3" fontId="25" fillId="4" borderId="0" xfId="0" applyNumberFormat="1" applyFont="1" applyFill="1" applyBorder="1" applyAlignment="1">
      <alignment vertical="top"/>
    </xf>
    <xf numFmtId="49" fontId="0" fillId="0" borderId="44" xfId="0" applyNumberFormat="1" applyFont="1" applyFill="1" applyBorder="1" applyAlignment="1">
      <alignment vertical="top"/>
    </xf>
    <xf numFmtId="49" fontId="26" fillId="0" borderId="44" xfId="0" applyNumberFormat="1" applyFont="1" applyFill="1" applyBorder="1" applyAlignment="1">
      <alignment horizontal="left" vertical="top" wrapText="1"/>
    </xf>
    <xf numFmtId="49" fontId="0" fillId="0" borderId="44" xfId="0" applyNumberFormat="1" applyFont="1" applyFill="1" applyBorder="1" applyAlignment="1">
      <alignment horizontal="center" vertical="top"/>
    </xf>
    <xf numFmtId="1" fontId="0" fillId="0" borderId="4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Border="1" applyAlignment="1">
      <alignment vertical="top"/>
    </xf>
    <xf numFmtId="1" fontId="0" fillId="0" borderId="0" xfId="0" applyNumberFormat="1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0" fillId="0" borderId="44" xfId="0" applyFont="1" applyFill="1" applyBorder="1" applyAlignment="1">
      <alignment horizontal="center" vertical="top"/>
    </xf>
    <xf numFmtId="49" fontId="0" fillId="0" borderId="44" xfId="0" applyNumberFormat="1" applyFont="1" applyBorder="1" applyAlignment="1">
      <alignment horizontal="center" vertical="top"/>
    </xf>
    <xf numFmtId="1" fontId="0" fillId="0" borderId="44" xfId="0" applyNumberFormat="1" applyFont="1" applyBorder="1" applyAlignment="1">
      <alignment horizontal="right" vertical="top"/>
    </xf>
    <xf numFmtId="0" fontId="0" fillId="0" borderId="0" xfId="0" applyAlignment="1">
      <alignment horizontal="left" wrapText="1"/>
    </xf>
    <xf numFmtId="0" fontId="23" fillId="0" borderId="18" xfId="0" applyFont="1" applyBorder="1" applyAlignment="1">
      <alignment horizontal="left"/>
    </xf>
    <xf numFmtId="0" fontId="23" fillId="0" borderId="32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0" borderId="32" xfId="0" applyFont="1" applyBorder="1" applyAlignment="1">
      <alignment horizontal="left"/>
    </xf>
    <xf numFmtId="0" fontId="7" fillId="0" borderId="57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0" borderId="58" xfId="6" applyFont="1" applyBorder="1" applyAlignment="1">
      <alignment horizontal="left"/>
    </xf>
    <xf numFmtId="0" fontId="11" fillId="0" borderId="48" xfId="6" applyFont="1" applyBorder="1" applyAlignment="1">
      <alignment horizontal="left"/>
    </xf>
    <xf numFmtId="0" fontId="11" fillId="0" borderId="59" xfId="6" applyFont="1" applyBorder="1" applyAlignment="1">
      <alignment horizontal="left"/>
    </xf>
    <xf numFmtId="0" fontId="11" fillId="0" borderId="48" xfId="6" applyFont="1" applyBorder="1" applyAlignment="1">
      <alignment vertical="top"/>
    </xf>
    <xf numFmtId="0" fontId="11" fillId="0" borderId="48" xfId="0" applyFont="1" applyBorder="1" applyAlignment="1">
      <alignment vertical="top"/>
    </xf>
    <xf numFmtId="0" fontId="11" fillId="0" borderId="60" xfId="0" applyFont="1" applyBorder="1" applyAlignment="1">
      <alignment vertical="top"/>
    </xf>
    <xf numFmtId="0" fontId="13" fillId="0" borderId="0" xfId="6" applyFont="1" applyAlignment="1">
      <alignment horizontal="center" vertical="top"/>
    </xf>
    <xf numFmtId="0" fontId="11" fillId="0" borderId="58" xfId="6" applyFont="1" applyBorder="1" applyAlignment="1">
      <alignment horizontal="left" vertical="top" shrinkToFit="1"/>
    </xf>
    <xf numFmtId="0" fontId="11" fillId="0" borderId="59" xfId="0" applyFont="1" applyBorder="1" applyAlignment="1">
      <alignment horizontal="left" vertical="top"/>
    </xf>
    <xf numFmtId="0" fontId="11" fillId="0" borderId="46" xfId="6" applyFont="1" applyBorder="1" applyAlignment="1">
      <alignment vertical="top" wrapText="1"/>
    </xf>
    <xf numFmtId="0" fontId="11" fillId="0" borderId="46" xfId="0" applyFont="1" applyBorder="1" applyAlignment="1">
      <alignment vertical="top" wrapText="1"/>
    </xf>
    <xf numFmtId="0" fontId="11" fillId="0" borderId="53" xfId="0" applyFont="1" applyBorder="1" applyAlignment="1">
      <alignment vertical="top" wrapText="1"/>
    </xf>
  </cellXfs>
  <cellStyles count="8">
    <cellStyle name="Měny bez des. míst" xfId="1" builtinId="7"/>
    <cellStyle name="Měny bez des. míst 2" xfId="2" xr:uid="{00000000-0005-0000-0000-000001000000}"/>
    <cellStyle name="Měny bez des. míst 2 2" xfId="3" xr:uid="{00000000-0005-0000-0000-000002000000}"/>
    <cellStyle name="Měny bez des. míst 3" xfId="4" xr:uid="{00000000-0005-0000-0000-000003000000}"/>
    <cellStyle name="Normální" xfId="0" builtinId="0"/>
    <cellStyle name="Normální 2" xfId="5" xr:uid="{00000000-0005-0000-0000-000005000000}"/>
    <cellStyle name="normální_POL.XLS" xfId="6" xr:uid="{00000000-0005-0000-0000-000006000000}"/>
    <cellStyle name="Podhlavička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3105150</xdr:colOff>
      <xdr:row>221</xdr:row>
      <xdr:rowOff>0</xdr:rowOff>
    </xdr:from>
    <xdr:to>
      <xdr:col>6</xdr:col>
      <xdr:colOff>47625</xdr:colOff>
      <xdr:row>226</xdr:row>
      <xdr:rowOff>142875</xdr:rowOff>
    </xdr:to>
    <xdr:pic>
      <xdr:nvPicPr>
        <xdr:cNvPr id="1025" name="Picture 1" descr="razitko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48100" y="161953575"/>
          <a:ext cx="157162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BE55"/>
  <sheetViews>
    <sheetView showZeros="0" view="pageBreakPreview" zoomScaleNormal="100" workbookViewId="0">
      <selection activeCell="D28" sqref="D2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264</v>
      </c>
      <c r="B1" s="2"/>
      <c r="C1" s="2"/>
      <c r="D1" s="2"/>
      <c r="E1" s="2"/>
      <c r="F1" s="2"/>
      <c r="G1" s="2"/>
    </row>
    <row r="2" spans="1:57" ht="12.95" customHeight="1" x14ac:dyDescent="0.2">
      <c r="A2" s="3" t="s">
        <v>7</v>
      </c>
      <c r="B2" s="4"/>
      <c r="C2" s="5"/>
      <c r="D2" s="91">
        <f>Rekapitulace!E2</f>
        <v>0</v>
      </c>
      <c r="E2" s="4"/>
      <c r="F2" s="4"/>
      <c r="G2" s="6"/>
    </row>
    <row r="3" spans="1:57" ht="3" customHeight="1" x14ac:dyDescent="0.2">
      <c r="A3" s="7"/>
      <c r="B3" s="8"/>
      <c r="C3" s="92"/>
      <c r="D3" s="92"/>
      <c r="E3" s="7"/>
      <c r="F3" s="7"/>
      <c r="G3" s="9"/>
    </row>
    <row r="4" spans="1:57" ht="12" customHeight="1" x14ac:dyDescent="0.2">
      <c r="A4" s="10" t="s">
        <v>8</v>
      </c>
      <c r="B4" s="11"/>
      <c r="C4" s="93" t="s">
        <v>9</v>
      </c>
      <c r="D4" s="93"/>
      <c r="E4" s="12"/>
      <c r="F4" s="56" t="s">
        <v>10</v>
      </c>
      <c r="G4" s="13"/>
    </row>
    <row r="5" spans="1:57" ht="12.95" customHeight="1" x14ac:dyDescent="0.2">
      <c r="A5" s="14"/>
      <c r="B5" s="316"/>
      <c r="C5" s="317" t="s">
        <v>260</v>
      </c>
      <c r="D5" s="318"/>
      <c r="E5" s="319"/>
      <c r="F5" s="319"/>
      <c r="G5" s="320"/>
    </row>
    <row r="6" spans="1:57" ht="12.95" customHeight="1" x14ac:dyDescent="0.2">
      <c r="A6" s="15" t="s">
        <v>12</v>
      </c>
      <c r="B6" s="16"/>
      <c r="C6" s="89" t="s">
        <v>13</v>
      </c>
      <c r="D6" s="89"/>
      <c r="E6" s="89"/>
      <c r="F6" s="90" t="s">
        <v>14</v>
      </c>
      <c r="G6" s="19"/>
    </row>
    <row r="7" spans="1:57" ht="12.95" customHeight="1" x14ac:dyDescent="0.2">
      <c r="A7" s="14"/>
      <c r="B7" s="316"/>
      <c r="C7" s="321" t="s">
        <v>249</v>
      </c>
      <c r="D7" s="319"/>
      <c r="E7" s="319"/>
      <c r="F7" s="322"/>
      <c r="G7" s="320"/>
    </row>
    <row r="8" spans="1:57" x14ac:dyDescent="0.2">
      <c r="A8" s="15" t="s">
        <v>15</v>
      </c>
      <c r="B8" s="17"/>
      <c r="C8" s="353"/>
      <c r="D8" s="354"/>
      <c r="E8" s="20" t="s">
        <v>16</v>
      </c>
      <c r="F8" s="21"/>
      <c r="G8" s="22">
        <v>0</v>
      </c>
      <c r="H8" s="23"/>
      <c r="I8" s="23"/>
    </row>
    <row r="9" spans="1:57" x14ac:dyDescent="0.2">
      <c r="A9" s="15" t="s">
        <v>17</v>
      </c>
      <c r="B9" s="17"/>
      <c r="C9" s="355"/>
      <c r="D9" s="356"/>
      <c r="E9" s="18" t="s">
        <v>18</v>
      </c>
      <c r="F9" s="17"/>
      <c r="G9" s="24">
        <f>IF(PocetMJ=0,,ROUND((F30+F32)/PocetMJ,1))</f>
        <v>0</v>
      </c>
    </row>
    <row r="10" spans="1:57" x14ac:dyDescent="0.2">
      <c r="A10" s="25" t="s">
        <v>19</v>
      </c>
      <c r="B10" s="26"/>
      <c r="C10" s="26"/>
      <c r="D10" s="26"/>
      <c r="E10" s="27" t="s">
        <v>20</v>
      </c>
      <c r="F10" s="26"/>
      <c r="G10" s="28">
        <v>0</v>
      </c>
    </row>
    <row r="11" spans="1:57" x14ac:dyDescent="0.2">
      <c r="A11" s="10" t="s">
        <v>265</v>
      </c>
      <c r="B11" s="12"/>
      <c r="C11" s="12"/>
      <c r="D11" s="12"/>
      <c r="E11" s="29" t="s">
        <v>21</v>
      </c>
      <c r="F11" s="12" t="s">
        <v>6</v>
      </c>
      <c r="G11" s="13"/>
      <c r="BA11" s="30"/>
      <c r="BB11" s="30"/>
      <c r="BC11" s="30"/>
      <c r="BD11" s="30"/>
      <c r="BE11" s="30"/>
    </row>
    <row r="12" spans="1:57" x14ac:dyDescent="0.2">
      <c r="A12" s="10"/>
      <c r="B12" s="12"/>
      <c r="C12" s="12"/>
      <c r="D12" s="12"/>
      <c r="E12" s="357"/>
      <c r="F12" s="358"/>
      <c r="G12" s="359"/>
    </row>
    <row r="13" spans="1:57" ht="28.5" customHeight="1" thickBot="1" x14ac:dyDescent="0.25">
      <c r="A13" s="31" t="s">
        <v>22</v>
      </c>
      <c r="B13" s="32"/>
      <c r="C13" s="32"/>
      <c r="D13" s="32"/>
      <c r="E13" s="33"/>
      <c r="F13" s="33"/>
      <c r="G13" s="34"/>
    </row>
    <row r="14" spans="1:57" ht="17.25" customHeight="1" thickBot="1" x14ac:dyDescent="0.25">
      <c r="A14" s="35" t="s">
        <v>23</v>
      </c>
      <c r="B14" s="36"/>
      <c r="C14" s="37"/>
      <c r="D14" s="38" t="s">
        <v>24</v>
      </c>
      <c r="E14" s="39"/>
      <c r="F14" s="39"/>
      <c r="G14" s="37"/>
    </row>
    <row r="15" spans="1:57" ht="15.95" customHeight="1" x14ac:dyDescent="0.2">
      <c r="A15" s="40"/>
      <c r="B15" s="7" t="s">
        <v>25</v>
      </c>
      <c r="C15" s="41">
        <f>Dodavka</f>
        <v>0</v>
      </c>
      <c r="D15" s="73" t="s">
        <v>61</v>
      </c>
      <c r="E15" s="42"/>
      <c r="F15" s="43"/>
      <c r="G15" s="41"/>
    </row>
    <row r="16" spans="1:57" ht="15.95" customHeight="1" x14ac:dyDescent="0.2">
      <c r="A16" s="40" t="s">
        <v>26</v>
      </c>
      <c r="B16" s="7" t="s">
        <v>27</v>
      </c>
      <c r="C16" s="41">
        <f>Mont</f>
        <v>0</v>
      </c>
      <c r="D16" s="73" t="s">
        <v>62</v>
      </c>
      <c r="E16" s="44"/>
      <c r="F16" s="45"/>
      <c r="G16" s="41"/>
    </row>
    <row r="17" spans="1:7" ht="15.95" customHeight="1" x14ac:dyDescent="0.2">
      <c r="A17" s="40" t="s">
        <v>28</v>
      </c>
      <c r="B17" s="7" t="s">
        <v>29</v>
      </c>
      <c r="C17" s="41">
        <f>HSV</f>
        <v>0</v>
      </c>
      <c r="D17" s="73" t="s">
        <v>63</v>
      </c>
      <c r="E17" s="44"/>
      <c r="F17" s="45"/>
      <c r="G17" s="41"/>
    </row>
    <row r="18" spans="1:7" ht="15.95" customHeight="1" x14ac:dyDescent="0.2">
      <c r="A18" s="46" t="s">
        <v>30</v>
      </c>
      <c r="B18" s="7" t="s">
        <v>31</v>
      </c>
      <c r="C18" s="41">
        <f>PSV</f>
        <v>0</v>
      </c>
      <c r="D18" s="73" t="s">
        <v>64</v>
      </c>
      <c r="E18" s="44"/>
      <c r="F18" s="45"/>
      <c r="G18" s="41"/>
    </row>
    <row r="19" spans="1:7" ht="15.95" customHeight="1" x14ac:dyDescent="0.2">
      <c r="A19" s="47" t="s">
        <v>32</v>
      </c>
      <c r="B19" s="7"/>
      <c r="C19" s="41">
        <f>SUM(C15:C18)</f>
        <v>0</v>
      </c>
      <c r="D19" s="73" t="s">
        <v>65</v>
      </c>
      <c r="E19" s="44"/>
      <c r="F19" s="45"/>
      <c r="G19" s="41"/>
    </row>
    <row r="20" spans="1:7" ht="15.95" customHeight="1" x14ac:dyDescent="0.2">
      <c r="A20" s="47"/>
      <c r="B20" s="7"/>
      <c r="C20" s="41"/>
      <c r="D20" s="73" t="s">
        <v>66</v>
      </c>
      <c r="E20" s="44"/>
      <c r="F20" s="45"/>
      <c r="G20" s="41"/>
    </row>
    <row r="21" spans="1:7" ht="15.95" customHeight="1" x14ac:dyDescent="0.2">
      <c r="A21" s="47" t="s">
        <v>33</v>
      </c>
      <c r="B21" s="7"/>
      <c r="C21" s="41">
        <f>HZS</f>
        <v>0</v>
      </c>
      <c r="D21" s="73" t="s">
        <v>67</v>
      </c>
      <c r="E21" s="44"/>
      <c r="F21" s="45"/>
      <c r="G21" s="41"/>
    </row>
    <row r="22" spans="1:7" ht="15.95" customHeight="1" x14ac:dyDescent="0.2">
      <c r="A22" s="10" t="s">
        <v>34</v>
      </c>
      <c r="B22" s="12"/>
      <c r="C22" s="41">
        <f>C19+C21</f>
        <v>0</v>
      </c>
      <c r="D22" s="25" t="s">
        <v>35</v>
      </c>
      <c r="E22" s="44"/>
      <c r="F22" s="45"/>
      <c r="G22" s="41"/>
    </row>
    <row r="23" spans="1:7" ht="15.95" customHeight="1" thickBot="1" x14ac:dyDescent="0.25">
      <c r="A23" s="25" t="s">
        <v>36</v>
      </c>
      <c r="B23" s="26"/>
      <c r="C23" s="48">
        <f>C22+G23</f>
        <v>0</v>
      </c>
      <c r="D23" s="49" t="s">
        <v>37</v>
      </c>
      <c r="E23" s="50"/>
      <c r="F23" s="51"/>
      <c r="G23" s="41"/>
    </row>
    <row r="24" spans="1:7" x14ac:dyDescent="0.2">
      <c r="A24" s="52" t="s">
        <v>38</v>
      </c>
      <c r="B24" s="53"/>
      <c r="C24" s="54" t="s">
        <v>39</v>
      </c>
      <c r="D24" s="53"/>
      <c r="E24" s="54" t="s">
        <v>40</v>
      </c>
      <c r="F24" s="53"/>
      <c r="G24" s="55"/>
    </row>
    <row r="25" spans="1:7" x14ac:dyDescent="0.2">
      <c r="A25" s="15"/>
      <c r="B25" s="17"/>
      <c r="C25" s="18" t="s">
        <v>41</v>
      </c>
      <c r="D25" s="17"/>
      <c r="E25" s="18" t="s">
        <v>41</v>
      </c>
      <c r="F25" s="17"/>
      <c r="G25" s="19"/>
    </row>
    <row r="26" spans="1:7" x14ac:dyDescent="0.2">
      <c r="A26" s="10" t="s">
        <v>42</v>
      </c>
      <c r="B26" s="56"/>
      <c r="C26" s="29" t="s">
        <v>42</v>
      </c>
      <c r="D26" s="12"/>
      <c r="E26" s="29" t="s">
        <v>42</v>
      </c>
      <c r="F26" s="12"/>
      <c r="G26" s="13"/>
    </row>
    <row r="27" spans="1:7" x14ac:dyDescent="0.2">
      <c r="A27" s="10"/>
      <c r="B27" s="57"/>
      <c r="C27" s="29" t="s">
        <v>43</v>
      </c>
      <c r="D27" s="12"/>
      <c r="E27" s="29" t="s">
        <v>44</v>
      </c>
      <c r="F27" s="12"/>
      <c r="G27" s="13"/>
    </row>
    <row r="28" spans="1:7" x14ac:dyDescent="0.2">
      <c r="A28" s="10"/>
      <c r="B28" s="12"/>
      <c r="C28" s="29"/>
      <c r="D28" s="12"/>
      <c r="E28" s="29"/>
      <c r="F28" s="12"/>
      <c r="G28" s="13"/>
    </row>
    <row r="29" spans="1:7" ht="94.5" customHeight="1" x14ac:dyDescent="0.2">
      <c r="A29" s="10"/>
      <c r="B29" s="12"/>
      <c r="C29" s="29"/>
      <c r="D29" s="12"/>
      <c r="E29" s="29"/>
      <c r="F29" s="12"/>
      <c r="G29" s="13"/>
    </row>
    <row r="30" spans="1:7" x14ac:dyDescent="0.2">
      <c r="A30" s="15" t="s">
        <v>45</v>
      </c>
      <c r="B30" s="17"/>
      <c r="C30" s="58">
        <v>21</v>
      </c>
      <c r="D30" s="17" t="s">
        <v>46</v>
      </c>
      <c r="E30" s="18"/>
      <c r="F30" s="59">
        <f>ROUND(C23-F32,0)</f>
        <v>0</v>
      </c>
      <c r="G30" s="19"/>
    </row>
    <row r="31" spans="1:7" x14ac:dyDescent="0.2">
      <c r="A31" s="15" t="s">
        <v>47</v>
      </c>
      <c r="B31" s="17"/>
      <c r="C31" s="58">
        <f>SazbaDPH1</f>
        <v>21</v>
      </c>
      <c r="D31" s="17" t="s">
        <v>46</v>
      </c>
      <c r="E31" s="18"/>
      <c r="F31" s="60">
        <f>ROUND(PRODUCT(F30,C31/100),1)</f>
        <v>0</v>
      </c>
      <c r="G31" s="28"/>
    </row>
    <row r="32" spans="1:7" x14ac:dyDescent="0.2">
      <c r="A32" s="15" t="s">
        <v>45</v>
      </c>
      <c r="B32" s="17"/>
      <c r="C32" s="58">
        <v>0</v>
      </c>
      <c r="D32" s="17" t="s">
        <v>46</v>
      </c>
      <c r="E32" s="18"/>
      <c r="F32" s="59">
        <v>0</v>
      </c>
      <c r="G32" s="19"/>
    </row>
    <row r="33" spans="1:8" x14ac:dyDescent="0.2">
      <c r="A33" s="15" t="s">
        <v>47</v>
      </c>
      <c r="B33" s="17"/>
      <c r="C33" s="58">
        <f>SazbaDPH2</f>
        <v>0</v>
      </c>
      <c r="D33" s="17" t="s">
        <v>46</v>
      </c>
      <c r="E33" s="18"/>
      <c r="F33" s="60">
        <f>ROUND(PRODUCT(F32,C33/100),1)</f>
        <v>0</v>
      </c>
      <c r="G33" s="28"/>
    </row>
    <row r="34" spans="1:8" s="61" customFormat="1" ht="19.5" customHeight="1" thickBot="1" x14ac:dyDescent="0.3">
      <c r="A34" s="323" t="s">
        <v>48</v>
      </c>
      <c r="B34" s="324"/>
      <c r="C34" s="324"/>
      <c r="D34" s="324"/>
      <c r="E34" s="325"/>
      <c r="F34" s="326">
        <f>CEILING(SUM(F30:F33),1)</f>
        <v>0</v>
      </c>
      <c r="G34" s="327"/>
    </row>
    <row r="36" spans="1:8" x14ac:dyDescent="0.2">
      <c r="A36" s="62" t="s">
        <v>49</v>
      </c>
      <c r="B36" s="62"/>
      <c r="C36" s="62"/>
      <c r="D36" s="62"/>
      <c r="E36" s="62"/>
      <c r="F36" s="62"/>
      <c r="G36" s="62"/>
      <c r="H36" t="s">
        <v>11</v>
      </c>
    </row>
    <row r="37" spans="1:8" ht="14.25" customHeight="1" x14ac:dyDescent="0.2">
      <c r="A37" s="62"/>
      <c r="B37" s="360"/>
      <c r="C37" s="361"/>
      <c r="D37" s="361"/>
      <c r="E37" s="361"/>
      <c r="F37" s="361"/>
      <c r="G37" s="361"/>
      <c r="H37" t="s">
        <v>11</v>
      </c>
    </row>
    <row r="38" spans="1:8" ht="12.75" customHeight="1" x14ac:dyDescent="0.2">
      <c r="A38" s="63"/>
      <c r="B38" s="361"/>
      <c r="C38" s="361"/>
      <c r="D38" s="361"/>
      <c r="E38" s="361"/>
      <c r="F38" s="361"/>
      <c r="G38" s="361"/>
      <c r="H38" t="s">
        <v>11</v>
      </c>
    </row>
    <row r="39" spans="1:8" x14ac:dyDescent="0.2">
      <c r="A39" s="63"/>
      <c r="B39" s="361"/>
      <c r="C39" s="361"/>
      <c r="D39" s="361"/>
      <c r="E39" s="361"/>
      <c r="F39" s="361"/>
      <c r="G39" s="361"/>
      <c r="H39" t="s">
        <v>11</v>
      </c>
    </row>
    <row r="40" spans="1:8" x14ac:dyDescent="0.2">
      <c r="A40" s="63"/>
      <c r="B40" s="361"/>
      <c r="C40" s="361"/>
      <c r="D40" s="361"/>
      <c r="E40" s="361"/>
      <c r="F40" s="361"/>
      <c r="G40" s="361"/>
      <c r="H40" t="s">
        <v>11</v>
      </c>
    </row>
    <row r="41" spans="1:8" x14ac:dyDescent="0.2">
      <c r="A41" s="63"/>
      <c r="B41" s="361"/>
      <c r="C41" s="361"/>
      <c r="D41" s="361"/>
      <c r="E41" s="361"/>
      <c r="F41" s="361"/>
      <c r="G41" s="361"/>
      <c r="H41" t="s">
        <v>11</v>
      </c>
    </row>
    <row r="42" spans="1:8" x14ac:dyDescent="0.2">
      <c r="A42" s="63"/>
      <c r="B42" s="361"/>
      <c r="C42" s="361"/>
      <c r="D42" s="361"/>
      <c r="E42" s="361"/>
      <c r="F42" s="361"/>
      <c r="G42" s="361"/>
      <c r="H42" t="s">
        <v>11</v>
      </c>
    </row>
    <row r="43" spans="1:8" x14ac:dyDescent="0.2">
      <c r="A43" s="63"/>
      <c r="B43" s="361"/>
      <c r="C43" s="361"/>
      <c r="D43" s="361"/>
      <c r="E43" s="361"/>
      <c r="F43" s="361"/>
      <c r="G43" s="361"/>
      <c r="H43" t="s">
        <v>11</v>
      </c>
    </row>
    <row r="44" spans="1:8" x14ac:dyDescent="0.2">
      <c r="A44" s="63"/>
      <c r="B44" s="361"/>
      <c r="C44" s="361"/>
      <c r="D44" s="361"/>
      <c r="E44" s="361"/>
      <c r="F44" s="361"/>
      <c r="G44" s="361"/>
      <c r="H44" t="s">
        <v>11</v>
      </c>
    </row>
    <row r="45" spans="1:8" ht="0.75" customHeight="1" x14ac:dyDescent="0.2">
      <c r="A45" s="63"/>
      <c r="B45" s="361"/>
      <c r="C45" s="361"/>
      <c r="D45" s="361"/>
      <c r="E45" s="361"/>
      <c r="F45" s="361"/>
      <c r="G45" s="361"/>
      <c r="H45" t="s">
        <v>11</v>
      </c>
    </row>
    <row r="46" spans="1:8" x14ac:dyDescent="0.2">
      <c r="B46" s="352"/>
      <c r="C46" s="352"/>
      <c r="D46" s="352"/>
      <c r="E46" s="352"/>
      <c r="F46" s="352"/>
      <c r="G46" s="352"/>
    </row>
    <row r="47" spans="1:8" x14ac:dyDescent="0.2">
      <c r="B47" s="352"/>
      <c r="C47" s="352"/>
      <c r="D47" s="352"/>
      <c r="E47" s="352"/>
      <c r="F47" s="352"/>
      <c r="G47" s="352"/>
    </row>
    <row r="48" spans="1:8" x14ac:dyDescent="0.2">
      <c r="B48" s="352"/>
      <c r="C48" s="352"/>
      <c r="D48" s="352"/>
      <c r="E48" s="352"/>
      <c r="F48" s="352"/>
      <c r="G48" s="352"/>
    </row>
    <row r="49" spans="2:7" x14ac:dyDescent="0.2">
      <c r="B49" s="352"/>
      <c r="C49" s="352"/>
      <c r="D49" s="352"/>
      <c r="E49" s="352"/>
      <c r="F49" s="352"/>
      <c r="G49" s="352"/>
    </row>
    <row r="50" spans="2:7" x14ac:dyDescent="0.2">
      <c r="B50" s="352"/>
      <c r="C50" s="352"/>
      <c r="D50" s="352"/>
      <c r="E50" s="352"/>
      <c r="F50" s="352"/>
      <c r="G50" s="352"/>
    </row>
    <row r="51" spans="2:7" x14ac:dyDescent="0.2">
      <c r="B51" s="352"/>
      <c r="C51" s="352"/>
      <c r="D51" s="352"/>
      <c r="E51" s="352"/>
      <c r="F51" s="352"/>
      <c r="G51" s="352"/>
    </row>
    <row r="52" spans="2:7" x14ac:dyDescent="0.2">
      <c r="B52" s="352"/>
      <c r="C52" s="352"/>
      <c r="D52" s="352"/>
      <c r="E52" s="352"/>
      <c r="F52" s="352"/>
      <c r="G52" s="352"/>
    </row>
    <row r="53" spans="2:7" x14ac:dyDescent="0.2">
      <c r="B53" s="352"/>
      <c r="C53" s="352"/>
      <c r="D53" s="352"/>
      <c r="E53" s="352"/>
      <c r="F53" s="352"/>
      <c r="G53" s="352"/>
    </row>
    <row r="54" spans="2:7" x14ac:dyDescent="0.2">
      <c r="B54" s="352"/>
      <c r="C54" s="352"/>
      <c r="D54" s="352"/>
      <c r="E54" s="352"/>
      <c r="F54" s="352"/>
      <c r="G54" s="352"/>
    </row>
    <row r="55" spans="2:7" x14ac:dyDescent="0.2">
      <c r="B55" s="352"/>
      <c r="C55" s="352"/>
      <c r="D55" s="352"/>
      <c r="E55" s="352"/>
      <c r="F55" s="352"/>
      <c r="G55" s="352"/>
    </row>
  </sheetData>
  <mergeCells count="14">
    <mergeCell ref="B46:G46"/>
    <mergeCell ref="B47:G47"/>
    <mergeCell ref="C8:D8"/>
    <mergeCell ref="C9:D9"/>
    <mergeCell ref="E12:G12"/>
    <mergeCell ref="B37:G45"/>
    <mergeCell ref="B54:G54"/>
    <mergeCell ref="B55:G55"/>
    <mergeCell ref="B48:G48"/>
    <mergeCell ref="B49:G49"/>
    <mergeCell ref="B50:G50"/>
    <mergeCell ref="B51:G51"/>
    <mergeCell ref="B52:G52"/>
    <mergeCell ref="B53:G53"/>
  </mergeCells>
  <phoneticPr fontId="18" type="noConversion"/>
  <pageMargins left="0.59055118110236227" right="0.39370078740157483" top="0.98425196850393704" bottom="0.98425196850393704" header="0.51181102362204722" footer="0.51181102362204722"/>
  <pageSetup paperSize="9" firstPageNumber="2" orientation="portrait" useFirstPageNumber="1" horizontalDpi="300" verticalDpi="300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I43"/>
  <sheetViews>
    <sheetView showZeros="0" view="pageBreakPreview" zoomScaleNormal="100" workbookViewId="0">
      <selection activeCell="E1" sqref="E1"/>
    </sheetView>
  </sheetViews>
  <sheetFormatPr defaultRowHeight="12.75" x14ac:dyDescent="0.2"/>
  <cols>
    <col min="1" max="1" width="6.7109375" customWidth="1"/>
    <col min="2" max="2" width="33.7109375" customWidth="1"/>
    <col min="3" max="3" width="10.7109375" customWidth="1"/>
    <col min="4" max="4" width="12.5703125" customWidth="1"/>
    <col min="5" max="5" width="10.7109375" customWidth="1"/>
    <col min="6" max="6" width="11.140625" customWidth="1"/>
    <col min="7" max="7" width="10.7109375" customWidth="1"/>
  </cols>
  <sheetData>
    <row r="1" spans="1:9" s="143" customFormat="1" ht="13.5" thickTop="1" x14ac:dyDescent="0.2">
      <c r="A1" s="231" t="s">
        <v>159</v>
      </c>
      <c r="B1" s="247" t="s">
        <v>249</v>
      </c>
      <c r="C1" s="233"/>
      <c r="D1" s="234"/>
      <c r="E1" s="116" t="s">
        <v>263</v>
      </c>
      <c r="F1" s="141"/>
      <c r="G1" s="142"/>
    </row>
    <row r="2" spans="1:9" s="143" customFormat="1" ht="13.5" thickBot="1" x14ac:dyDescent="0.25">
      <c r="A2" s="232" t="s">
        <v>160</v>
      </c>
      <c r="B2" s="277" t="s">
        <v>260</v>
      </c>
      <c r="C2" s="144"/>
      <c r="D2" s="246"/>
      <c r="E2" s="362"/>
      <c r="F2" s="363"/>
      <c r="G2" s="364"/>
    </row>
    <row r="3" spans="1:9" ht="13.5" thickTop="1" x14ac:dyDescent="0.2">
      <c r="D3" s="12"/>
    </row>
    <row r="4" spans="1:9" ht="19.5" customHeight="1" x14ac:dyDescent="0.25">
      <c r="A4" s="64" t="s">
        <v>70</v>
      </c>
      <c r="B4" s="65"/>
      <c r="C4" s="66"/>
      <c r="D4" s="65"/>
      <c r="E4" s="65"/>
      <c r="F4" s="65"/>
      <c r="G4" s="65"/>
    </row>
    <row r="5" spans="1:9" ht="13.5" thickBot="1" x14ac:dyDescent="0.25"/>
    <row r="6" spans="1:9" s="12" customFormat="1" ht="13.5" thickBot="1" x14ac:dyDescent="0.25">
      <c r="A6" s="278"/>
      <c r="B6" s="279" t="s">
        <v>68</v>
      </c>
      <c r="C6" s="280" t="s">
        <v>50</v>
      </c>
      <c r="D6" s="281" t="s">
        <v>51</v>
      </c>
      <c r="E6" s="281" t="s">
        <v>52</v>
      </c>
      <c r="F6" s="281" t="s">
        <v>53</v>
      </c>
      <c r="G6" s="282" t="s">
        <v>33</v>
      </c>
    </row>
    <row r="7" spans="1:9" s="12" customFormat="1" x14ac:dyDescent="0.2">
      <c r="A7" s="248"/>
      <c r="B7" s="251" t="s">
        <v>158</v>
      </c>
      <c r="C7" s="252"/>
      <c r="D7" s="249"/>
      <c r="E7" s="249"/>
      <c r="F7" s="249"/>
      <c r="G7" s="250"/>
    </row>
    <row r="8" spans="1:9" s="12" customFormat="1" x14ac:dyDescent="0.2">
      <c r="A8" s="240" t="s">
        <v>163</v>
      </c>
      <c r="B8" s="241" t="str">
        <f>Položky!C8</f>
        <v>Větrání a klimatizace porodní odd. 3.NP</v>
      </c>
      <c r="C8" s="242">
        <v>0</v>
      </c>
      <c r="D8" s="242">
        <f>SUM(Položky!G77:G81)</f>
        <v>0</v>
      </c>
      <c r="E8" s="242">
        <f>Položky!G75</f>
        <v>0</v>
      </c>
      <c r="F8" s="242">
        <f>Položky!G83</f>
        <v>0</v>
      </c>
      <c r="G8" s="243"/>
    </row>
    <row r="9" spans="1:9" s="12" customFormat="1" x14ac:dyDescent="0.2">
      <c r="A9" s="240" t="s">
        <v>211</v>
      </c>
      <c r="B9" s="244" t="str">
        <f>Položky!C85</f>
        <v>Vlhčení pro zař.1</v>
      </c>
      <c r="C9" s="242">
        <v>0</v>
      </c>
      <c r="D9" s="242"/>
      <c r="E9" s="242">
        <f>Položky!G94</f>
        <v>0</v>
      </c>
      <c r="F9" s="242">
        <f>Položky!G96</f>
        <v>0</v>
      </c>
      <c r="G9" s="243">
        <v>0</v>
      </c>
    </row>
    <row r="10" spans="1:9" s="12" customFormat="1" x14ac:dyDescent="0.2">
      <c r="A10" s="240" t="s">
        <v>77</v>
      </c>
      <c r="B10" s="244" t="str">
        <f>Položky!C98</f>
        <v>Podtlakové větrání</v>
      </c>
      <c r="C10" s="242">
        <v>0</v>
      </c>
      <c r="D10" s="242"/>
      <c r="E10" s="242">
        <f>SUM(Položky!G116)</f>
        <v>0</v>
      </c>
      <c r="F10" s="242">
        <f>SUM(Položky!G118)</f>
        <v>0</v>
      </c>
      <c r="G10" s="243">
        <v>0</v>
      </c>
    </row>
    <row r="11" spans="1:9" s="12" customFormat="1" x14ac:dyDescent="0.2">
      <c r="A11" s="240" t="s">
        <v>73</v>
      </c>
      <c r="B11" s="244" t="str">
        <f>Položky!C120</f>
        <v>Přesun jednotek</v>
      </c>
      <c r="C11" s="242">
        <v>0</v>
      </c>
      <c r="D11" s="242">
        <v>0</v>
      </c>
      <c r="E11" s="242">
        <v>0</v>
      </c>
      <c r="F11" s="242">
        <f>SUM(Položky!G128)</f>
        <v>0</v>
      </c>
      <c r="G11" s="243"/>
    </row>
    <row r="12" spans="1:9" s="12" customFormat="1" x14ac:dyDescent="0.2">
      <c r="A12" s="240" t="s">
        <v>76</v>
      </c>
      <c r="B12" s="244" t="str">
        <f>Položky!C130</f>
        <v>Demontáž stávajících zařízení split</v>
      </c>
      <c r="C12" s="242">
        <v>0</v>
      </c>
      <c r="D12" s="242">
        <v>0</v>
      </c>
      <c r="E12" s="242">
        <v>0</v>
      </c>
      <c r="F12" s="242">
        <f>SUM(Položky!G135)</f>
        <v>0</v>
      </c>
      <c r="G12" s="243"/>
    </row>
    <row r="13" spans="1:9" s="12" customFormat="1" x14ac:dyDescent="0.2">
      <c r="A13" s="240" t="s">
        <v>75</v>
      </c>
      <c r="B13" s="244" t="str">
        <f>Položky!C137</f>
        <v>Protipožární ucpávky</v>
      </c>
      <c r="C13" s="242">
        <v>0</v>
      </c>
      <c r="D13" s="242">
        <f>Položky!G144</f>
        <v>0</v>
      </c>
      <c r="E13" s="242">
        <v>0</v>
      </c>
      <c r="F13" s="242">
        <v>0</v>
      </c>
      <c r="G13" s="243">
        <v>0</v>
      </c>
      <c r="I13" s="255"/>
    </row>
    <row r="14" spans="1:9" s="12" customFormat="1" x14ac:dyDescent="0.2">
      <c r="A14" s="240" t="s">
        <v>74</v>
      </c>
      <c r="B14" s="245" t="str">
        <f>Položky!C146</f>
        <v>Zkoušky a zaregulování</v>
      </c>
      <c r="C14" s="242">
        <v>0</v>
      </c>
      <c r="D14" s="242">
        <v>0</v>
      </c>
      <c r="E14" s="242">
        <v>0</v>
      </c>
      <c r="F14" s="242">
        <f>Položky!G203</f>
        <v>0</v>
      </c>
      <c r="G14" s="243">
        <v>0</v>
      </c>
      <c r="I14" s="255"/>
    </row>
    <row r="15" spans="1:9" s="12" customFormat="1" x14ac:dyDescent="0.2">
      <c r="A15" s="240"/>
      <c r="B15" s="244"/>
      <c r="C15" s="242"/>
      <c r="D15" s="242"/>
      <c r="E15" s="242"/>
      <c r="F15" s="242"/>
      <c r="G15" s="243">
        <v>0</v>
      </c>
    </row>
    <row r="16" spans="1:9" s="12" customFormat="1" x14ac:dyDescent="0.2">
      <c r="A16" s="240"/>
      <c r="B16" s="245"/>
      <c r="C16" s="242"/>
      <c r="D16" s="242"/>
      <c r="E16" s="242"/>
      <c r="F16" s="242"/>
      <c r="G16" s="243"/>
    </row>
    <row r="17" spans="1:9" s="12" customFormat="1" x14ac:dyDescent="0.2">
      <c r="A17" s="240"/>
      <c r="B17" s="245"/>
      <c r="C17" s="242"/>
      <c r="D17" s="242"/>
      <c r="E17" s="242"/>
      <c r="F17" s="242"/>
      <c r="G17" s="243"/>
    </row>
    <row r="18" spans="1:9" s="12" customFormat="1" ht="13.5" thickBot="1" x14ac:dyDescent="0.25">
      <c r="A18" s="240"/>
      <c r="B18" s="244"/>
      <c r="C18" s="242"/>
      <c r="D18" s="242"/>
      <c r="E18" s="242"/>
      <c r="F18" s="242"/>
      <c r="G18" s="243"/>
    </row>
    <row r="19" spans="1:9" s="67" customFormat="1" ht="13.5" thickBot="1" x14ac:dyDescent="0.25">
      <c r="A19" s="283"/>
      <c r="B19" s="283" t="s">
        <v>54</v>
      </c>
      <c r="C19" s="284">
        <f>SUM(C8:C18)</f>
        <v>0</v>
      </c>
      <c r="D19" s="284">
        <f>SUM(D8:D18)</f>
        <v>0</v>
      </c>
      <c r="E19" s="284">
        <f>SUM(E8:E18)</f>
        <v>0</v>
      </c>
      <c r="F19" s="284">
        <f>SUM(F8:F18)</f>
        <v>0</v>
      </c>
      <c r="G19" s="285">
        <f>SUM(G8:G18)</f>
        <v>0</v>
      </c>
      <c r="I19" s="74"/>
    </row>
    <row r="20" spans="1:9" x14ac:dyDescent="0.2">
      <c r="A20" s="12"/>
      <c r="B20" s="12"/>
      <c r="C20" s="12"/>
      <c r="D20" s="12"/>
      <c r="E20" s="12"/>
      <c r="F20" s="12"/>
      <c r="G20" s="12"/>
    </row>
    <row r="21" spans="1:9" x14ac:dyDescent="0.2">
      <c r="D21" s="68"/>
      <c r="E21" s="69"/>
      <c r="F21" s="69"/>
      <c r="G21" s="70"/>
    </row>
    <row r="22" spans="1:9" x14ac:dyDescent="0.2">
      <c r="D22" s="68"/>
      <c r="E22" s="69"/>
      <c r="F22" s="69"/>
      <c r="G22" s="70"/>
    </row>
    <row r="23" spans="1:9" x14ac:dyDescent="0.2">
      <c r="D23" s="68"/>
      <c r="E23" s="69"/>
      <c r="F23" s="69"/>
      <c r="G23" s="70"/>
    </row>
    <row r="24" spans="1:9" x14ac:dyDescent="0.2">
      <c r="D24" s="68"/>
      <c r="E24" s="69"/>
      <c r="F24" s="69"/>
      <c r="G24" s="70"/>
    </row>
    <row r="25" spans="1:9" x14ac:dyDescent="0.2">
      <c r="D25" s="68"/>
      <c r="E25" s="69"/>
      <c r="F25" s="69"/>
      <c r="G25" s="70"/>
    </row>
    <row r="26" spans="1:9" x14ac:dyDescent="0.2">
      <c r="D26" s="68"/>
      <c r="E26" s="69"/>
      <c r="F26" s="69"/>
      <c r="G26" s="70"/>
    </row>
    <row r="27" spans="1:9" x14ac:dyDescent="0.2">
      <c r="D27" s="68"/>
      <c r="E27" s="69"/>
      <c r="F27" s="69"/>
      <c r="G27" s="70"/>
    </row>
    <row r="28" spans="1:9" x14ac:dyDescent="0.2">
      <c r="D28" s="68"/>
      <c r="E28" s="69"/>
      <c r="F28" s="69"/>
      <c r="G28" s="70"/>
    </row>
    <row r="29" spans="1:9" x14ac:dyDescent="0.2">
      <c r="D29" s="68"/>
      <c r="E29" s="69"/>
      <c r="F29" s="69"/>
      <c r="G29" s="70"/>
    </row>
    <row r="30" spans="1:9" x14ac:dyDescent="0.2">
      <c r="D30" s="68"/>
      <c r="E30" s="69"/>
      <c r="F30" s="69"/>
      <c r="G30" s="70"/>
    </row>
    <row r="31" spans="1:9" x14ac:dyDescent="0.2">
      <c r="D31" s="68"/>
      <c r="E31" s="69"/>
      <c r="F31" s="69"/>
      <c r="G31" s="70"/>
    </row>
    <row r="32" spans="1:9" x14ac:dyDescent="0.2">
      <c r="D32" s="68"/>
      <c r="E32" s="69"/>
      <c r="F32" s="69"/>
      <c r="G32" s="70"/>
    </row>
    <row r="33" spans="4:7" x14ac:dyDescent="0.2">
      <c r="D33" s="68"/>
      <c r="E33" s="69"/>
      <c r="F33" s="69"/>
      <c r="G33" s="70"/>
    </row>
    <row r="34" spans="4:7" x14ac:dyDescent="0.2">
      <c r="D34" s="68"/>
      <c r="E34" s="69"/>
      <c r="F34" s="69"/>
      <c r="G34" s="70"/>
    </row>
    <row r="35" spans="4:7" x14ac:dyDescent="0.2">
      <c r="D35" s="68"/>
      <c r="E35" s="69"/>
      <c r="F35" s="69"/>
      <c r="G35" s="70"/>
    </row>
    <row r="36" spans="4:7" x14ac:dyDescent="0.2">
      <c r="D36" s="68"/>
      <c r="E36" s="69"/>
      <c r="F36" s="69"/>
      <c r="G36" s="70"/>
    </row>
    <row r="37" spans="4:7" x14ac:dyDescent="0.2">
      <c r="D37" s="68"/>
      <c r="E37" s="69"/>
      <c r="F37" s="69"/>
      <c r="G37" s="70"/>
    </row>
    <row r="38" spans="4:7" x14ac:dyDescent="0.2">
      <c r="D38" s="68"/>
      <c r="E38" s="69"/>
      <c r="F38" s="69"/>
      <c r="G38" s="70"/>
    </row>
    <row r="39" spans="4:7" x14ac:dyDescent="0.2">
      <c r="D39" s="68"/>
      <c r="E39" s="69"/>
      <c r="F39" s="69"/>
      <c r="G39" s="70"/>
    </row>
    <row r="40" spans="4:7" x14ac:dyDescent="0.2">
      <c r="D40" s="68"/>
      <c r="E40" s="69"/>
      <c r="F40" s="69"/>
      <c r="G40" s="70"/>
    </row>
    <row r="41" spans="4:7" x14ac:dyDescent="0.2">
      <c r="D41" s="68"/>
      <c r="E41" s="69"/>
      <c r="F41" s="69"/>
      <c r="G41" s="70"/>
    </row>
    <row r="42" spans="4:7" x14ac:dyDescent="0.2">
      <c r="D42" s="68"/>
      <c r="E42" s="69"/>
      <c r="F42" s="69"/>
      <c r="G42" s="70"/>
    </row>
    <row r="43" spans="4:7" x14ac:dyDescent="0.2">
      <c r="D43" s="68"/>
      <c r="E43" s="69"/>
      <c r="F43" s="69"/>
      <c r="G43" s="70"/>
    </row>
  </sheetData>
  <mergeCells count="1">
    <mergeCell ref="E2:G2"/>
  </mergeCells>
  <phoneticPr fontId="18" type="noConversion"/>
  <pageMargins left="0.39370078740157483" right="0.39370078740157483" top="0.98425196850393704" bottom="0.98425196850393704" header="0.51181102362204722" footer="0.51181102362204722"/>
  <pageSetup paperSize="9" firstPageNumber="3" orientation="portrait" useFirstPageNumber="1" horizontalDpi="300" verticalDpi="300" r:id="rId1"/>
  <headerFooter alignWithMargins="0">
    <oddHeader>&amp;L&amp;P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R221"/>
  <sheetViews>
    <sheetView showZeros="0" tabSelected="1" view="pageBreakPreview" zoomScaleNormal="100" zoomScaleSheetLayoutView="100" workbookViewId="0">
      <selection activeCell="C10" sqref="C10"/>
    </sheetView>
  </sheetViews>
  <sheetFormatPr defaultRowHeight="12.75" x14ac:dyDescent="0.2"/>
  <cols>
    <col min="1" max="1" width="4.28515625" style="86" customWidth="1"/>
    <col min="2" max="2" width="6.85546875" style="79" customWidth="1"/>
    <col min="3" max="3" width="50.5703125" style="82" customWidth="1"/>
    <col min="4" max="4" width="4.28515625" style="213" customWidth="1"/>
    <col min="5" max="5" width="4.7109375" style="214" customWidth="1"/>
    <col min="6" max="6" width="9.85546875" style="215" customWidth="1"/>
    <col min="7" max="7" width="10.85546875" style="190" customWidth="1"/>
    <col min="8" max="8" width="9.42578125" style="221" customWidth="1"/>
    <col min="9" max="9" width="11.7109375" style="188" bestFit="1" customWidth="1"/>
    <col min="10" max="10" width="13.140625" style="188" customWidth="1"/>
    <col min="11" max="18" width="9.140625" style="81"/>
    <col min="19" max="16384" width="9.140625" style="80"/>
  </cols>
  <sheetData>
    <row r="1" spans="1:18" s="78" customFormat="1" x14ac:dyDescent="0.2">
      <c r="B1" s="368" t="s">
        <v>261</v>
      </c>
      <c r="C1" s="368"/>
      <c r="D1" s="368"/>
      <c r="E1" s="368"/>
      <c r="F1" s="368"/>
      <c r="G1" s="368"/>
      <c r="H1" s="220"/>
      <c r="I1" s="306"/>
      <c r="J1" s="306"/>
      <c r="K1" s="77"/>
      <c r="L1" s="77"/>
      <c r="M1" s="77"/>
      <c r="N1" s="77"/>
      <c r="O1" s="77"/>
      <c r="P1" s="77"/>
      <c r="Q1" s="77"/>
      <c r="R1" s="77"/>
    </row>
    <row r="2" spans="1:18" s="78" customFormat="1" ht="13.5" thickBot="1" x14ac:dyDescent="0.25">
      <c r="B2" s="139"/>
      <c r="C2" s="76"/>
      <c r="D2" s="182"/>
      <c r="E2" s="183"/>
      <c r="F2" s="184"/>
      <c r="G2" s="182"/>
      <c r="H2" s="220"/>
      <c r="I2" s="306"/>
      <c r="J2" s="306"/>
      <c r="K2" s="77"/>
      <c r="L2" s="77"/>
      <c r="M2" s="77"/>
      <c r="N2" s="77"/>
      <c r="O2" s="77"/>
      <c r="P2" s="77"/>
      <c r="Q2" s="77"/>
      <c r="R2" s="77"/>
    </row>
    <row r="3" spans="1:18" s="78" customFormat="1" ht="13.5" thickTop="1" x14ac:dyDescent="0.2">
      <c r="A3" s="146"/>
      <c r="B3" s="371" t="s">
        <v>248</v>
      </c>
      <c r="C3" s="372"/>
      <c r="D3" s="372"/>
      <c r="E3" s="373"/>
      <c r="F3" s="185" t="s">
        <v>262</v>
      </c>
      <c r="G3" s="186"/>
      <c r="H3" s="220"/>
      <c r="I3" s="306"/>
      <c r="J3" s="306"/>
      <c r="K3" s="77"/>
      <c r="L3" s="77"/>
      <c r="M3" s="77"/>
      <c r="N3" s="77"/>
      <c r="O3" s="77"/>
      <c r="P3" s="77"/>
      <c r="Q3" s="77"/>
      <c r="R3" s="77"/>
    </row>
    <row r="4" spans="1:18" s="78" customFormat="1" ht="13.5" thickBot="1" x14ac:dyDescent="0.25">
      <c r="A4" s="147"/>
      <c r="B4" s="365" t="s">
        <v>256</v>
      </c>
      <c r="C4" s="366"/>
      <c r="D4" s="366"/>
      <c r="E4" s="367"/>
      <c r="F4" s="369"/>
      <c r="G4" s="370"/>
      <c r="H4" s="220"/>
      <c r="I4" s="306"/>
      <c r="J4" s="306"/>
      <c r="K4" s="77"/>
      <c r="L4" s="77"/>
      <c r="M4" s="77"/>
      <c r="N4" s="77"/>
      <c r="O4" s="77"/>
      <c r="P4" s="77"/>
      <c r="Q4" s="77"/>
      <c r="R4" s="77"/>
    </row>
    <row r="5" spans="1:18" ht="13.5" thickTop="1" x14ac:dyDescent="0.2">
      <c r="C5" s="71"/>
      <c r="D5" s="187"/>
      <c r="E5" s="188"/>
      <c r="F5" s="189"/>
    </row>
    <row r="6" spans="1:18" s="72" customFormat="1" x14ac:dyDescent="0.2">
      <c r="A6" s="148"/>
      <c r="B6" s="149" t="s">
        <v>72</v>
      </c>
      <c r="C6" s="150" t="s">
        <v>60</v>
      </c>
      <c r="D6" s="150" t="s">
        <v>57</v>
      </c>
      <c r="E6" s="191" t="s">
        <v>71</v>
      </c>
      <c r="F6" s="192" t="s">
        <v>58</v>
      </c>
      <c r="G6" s="193" t="s">
        <v>59</v>
      </c>
      <c r="H6" s="222"/>
      <c r="I6" s="307"/>
      <c r="J6" s="307"/>
      <c r="K6" s="75"/>
      <c r="L6" s="75"/>
      <c r="M6" s="75"/>
      <c r="N6" s="75"/>
      <c r="O6" s="75"/>
      <c r="P6" s="75"/>
      <c r="Q6" s="75"/>
      <c r="R6" s="75"/>
    </row>
    <row r="7" spans="1:18" s="72" customFormat="1" x14ac:dyDescent="0.2">
      <c r="A7" s="227"/>
      <c r="B7" s="228"/>
      <c r="C7" s="227"/>
      <c r="D7" s="227"/>
      <c r="E7" s="229"/>
      <c r="F7" s="230"/>
      <c r="G7" s="230"/>
      <c r="H7" s="222"/>
      <c r="I7" s="307"/>
      <c r="J7" s="307"/>
      <c r="K7" s="75"/>
      <c r="L7" s="75"/>
      <c r="M7" s="75"/>
      <c r="N7" s="75"/>
      <c r="O7" s="75"/>
      <c r="P7" s="75"/>
      <c r="Q7" s="75"/>
      <c r="R7" s="75"/>
    </row>
    <row r="8" spans="1:18" s="106" customFormat="1" x14ac:dyDescent="0.2">
      <c r="A8" s="271"/>
      <c r="B8" s="272" t="s">
        <v>163</v>
      </c>
      <c r="C8" s="273" t="s">
        <v>178</v>
      </c>
      <c r="D8" s="274"/>
      <c r="E8" s="275"/>
      <c r="F8" s="276"/>
      <c r="G8" s="276"/>
      <c r="H8" s="211"/>
      <c r="I8" s="210"/>
      <c r="J8" s="210"/>
      <c r="K8" s="105"/>
      <c r="L8" s="105"/>
      <c r="M8" s="105"/>
      <c r="N8" s="105"/>
      <c r="O8" s="105"/>
      <c r="P8" s="105"/>
      <c r="Q8" s="105"/>
      <c r="R8" s="105"/>
    </row>
    <row r="9" spans="1:18" s="106" customFormat="1" x14ac:dyDescent="0.2">
      <c r="A9" s="137"/>
      <c r="B9" s="121"/>
      <c r="C9" s="253"/>
      <c r="D9" s="118"/>
      <c r="E9" s="254"/>
      <c r="F9" s="120"/>
      <c r="G9" s="198"/>
      <c r="H9" s="211"/>
      <c r="I9" s="210"/>
      <c r="J9" s="210"/>
      <c r="K9" s="105"/>
      <c r="L9" s="105"/>
      <c r="M9" s="105"/>
      <c r="N9" s="105"/>
      <c r="O9" s="105"/>
      <c r="P9" s="105"/>
      <c r="Q9" s="105"/>
      <c r="R9" s="105"/>
    </row>
    <row r="10" spans="1:18" s="106" customFormat="1" ht="76.5" x14ac:dyDescent="0.2">
      <c r="A10" s="137"/>
      <c r="B10" s="107" t="s">
        <v>164</v>
      </c>
      <c r="C10" s="236" t="s">
        <v>179</v>
      </c>
      <c r="D10" s="126" t="s">
        <v>131</v>
      </c>
      <c r="E10" s="167">
        <v>1</v>
      </c>
      <c r="F10" s="127">
        <v>0</v>
      </c>
      <c r="G10" s="112">
        <f>PRODUCT(D10:F10)</f>
        <v>0</v>
      </c>
      <c r="H10" s="211"/>
      <c r="I10" s="210"/>
      <c r="J10" s="210"/>
      <c r="K10" s="105"/>
      <c r="L10" s="105"/>
      <c r="M10" s="105"/>
      <c r="N10" s="105"/>
      <c r="O10" s="105"/>
      <c r="P10" s="105"/>
      <c r="Q10" s="105"/>
      <c r="R10" s="105"/>
    </row>
    <row r="11" spans="1:18" s="106" customFormat="1" ht="51" x14ac:dyDescent="0.2">
      <c r="A11" s="137"/>
      <c r="B11" s="107"/>
      <c r="C11" s="180" t="s">
        <v>147</v>
      </c>
      <c r="D11" s="174" t="s">
        <v>134</v>
      </c>
      <c r="E11" s="167">
        <v>1</v>
      </c>
      <c r="F11" s="127">
        <v>0</v>
      </c>
      <c r="G11" s="122">
        <f>PRODUCT(D11:F11)</f>
        <v>0</v>
      </c>
      <c r="H11" s="211"/>
      <c r="I11" s="210"/>
      <c r="J11" s="210"/>
      <c r="K11" s="105"/>
      <c r="L11" s="105"/>
      <c r="M11" s="105"/>
      <c r="N11" s="105"/>
      <c r="O11" s="105"/>
      <c r="P11" s="105"/>
      <c r="Q11" s="105"/>
      <c r="R11" s="105"/>
    </row>
    <row r="12" spans="1:18" s="106" customFormat="1" x14ac:dyDescent="0.2">
      <c r="A12" s="137"/>
      <c r="B12" s="194"/>
      <c r="C12" s="123"/>
      <c r="D12" s="123"/>
      <c r="E12" s="123"/>
      <c r="F12" s="127">
        <v>0</v>
      </c>
      <c r="G12" s="123"/>
      <c r="H12" s="211"/>
      <c r="I12" s="210"/>
      <c r="J12" s="210"/>
      <c r="K12" s="105"/>
      <c r="L12" s="105"/>
      <c r="M12" s="105"/>
      <c r="N12" s="105"/>
      <c r="O12" s="105"/>
      <c r="P12" s="105"/>
      <c r="Q12" s="105"/>
      <c r="R12" s="105"/>
    </row>
    <row r="13" spans="1:18" s="106" customFormat="1" ht="63.75" x14ac:dyDescent="0.2">
      <c r="A13" s="137"/>
      <c r="B13" s="235" t="s">
        <v>137</v>
      </c>
      <c r="C13" s="110" t="s">
        <v>180</v>
      </c>
      <c r="D13" s="174" t="s">
        <v>131</v>
      </c>
      <c r="E13" s="166">
        <v>1</v>
      </c>
      <c r="F13" s="127">
        <v>0</v>
      </c>
      <c r="G13" s="112">
        <f>PRODUCT(D13:F13)</f>
        <v>0</v>
      </c>
      <c r="H13" s="211"/>
      <c r="I13" s="210"/>
      <c r="J13" s="210"/>
      <c r="K13" s="105"/>
      <c r="L13" s="105"/>
      <c r="M13" s="105"/>
      <c r="N13" s="105"/>
      <c r="O13" s="105"/>
      <c r="P13" s="105"/>
      <c r="Q13" s="105"/>
      <c r="R13" s="105"/>
    </row>
    <row r="14" spans="1:18" s="106" customFormat="1" x14ac:dyDescent="0.2">
      <c r="A14" s="137"/>
      <c r="B14" s="194"/>
      <c r="C14" s="151"/>
      <c r="D14" s="114"/>
      <c r="E14" s="114"/>
      <c r="F14" s="127">
        <v>0</v>
      </c>
      <c r="G14" s="114"/>
      <c r="H14" s="211"/>
      <c r="I14" s="210"/>
      <c r="J14" s="210"/>
      <c r="K14" s="105"/>
      <c r="L14" s="105"/>
      <c r="M14" s="105"/>
      <c r="N14" s="105"/>
      <c r="O14" s="105"/>
      <c r="P14" s="105"/>
      <c r="Q14" s="105"/>
      <c r="R14" s="105"/>
    </row>
    <row r="15" spans="1:18" s="106" customFormat="1" ht="63.75" x14ac:dyDescent="0.2">
      <c r="A15" s="137"/>
      <c r="B15" s="235" t="s">
        <v>138</v>
      </c>
      <c r="C15" s="110" t="s">
        <v>165</v>
      </c>
      <c r="D15" s="174" t="s">
        <v>131</v>
      </c>
      <c r="E15" s="166">
        <v>1</v>
      </c>
      <c r="F15" s="127">
        <v>0</v>
      </c>
      <c r="G15" s="112">
        <f>PRODUCT(D15:F15)</f>
        <v>0</v>
      </c>
      <c r="H15" s="211"/>
      <c r="I15" s="210"/>
      <c r="J15" s="210"/>
      <c r="K15" s="105"/>
      <c r="L15" s="105"/>
      <c r="M15" s="105"/>
      <c r="N15" s="105"/>
      <c r="O15" s="105"/>
      <c r="P15" s="105"/>
      <c r="Q15" s="105"/>
      <c r="R15" s="105"/>
    </row>
    <row r="16" spans="1:18" s="106" customFormat="1" x14ac:dyDescent="0.2">
      <c r="A16" s="137"/>
      <c r="B16" s="194"/>
      <c r="C16" s="123"/>
      <c r="D16" s="123"/>
      <c r="E16" s="123"/>
      <c r="F16" s="127">
        <v>0</v>
      </c>
      <c r="G16" s="123"/>
      <c r="H16" s="211"/>
      <c r="I16" s="210"/>
      <c r="J16" s="210"/>
      <c r="K16" s="105"/>
      <c r="L16" s="105"/>
      <c r="M16" s="105"/>
      <c r="N16" s="105"/>
      <c r="O16" s="105"/>
      <c r="P16" s="105"/>
      <c r="Q16" s="105"/>
      <c r="R16" s="105"/>
    </row>
    <row r="17" spans="1:18" s="106" customFormat="1" ht="63.75" x14ac:dyDescent="0.2">
      <c r="A17" s="137"/>
      <c r="B17" s="235" t="s">
        <v>146</v>
      </c>
      <c r="C17" s="110" t="s">
        <v>182</v>
      </c>
      <c r="D17" s="174" t="s">
        <v>131</v>
      </c>
      <c r="E17" s="166">
        <v>1</v>
      </c>
      <c r="F17" s="127">
        <v>0</v>
      </c>
      <c r="G17" s="112">
        <f>PRODUCT(D17:F17)</f>
        <v>0</v>
      </c>
      <c r="H17" s="211"/>
      <c r="I17" s="210"/>
      <c r="J17" s="210"/>
      <c r="K17" s="105"/>
      <c r="L17" s="105"/>
      <c r="M17" s="105"/>
      <c r="N17" s="105"/>
      <c r="O17" s="105"/>
      <c r="P17" s="105"/>
      <c r="Q17" s="105"/>
      <c r="R17" s="105"/>
    </row>
    <row r="18" spans="1:18" s="106" customFormat="1" x14ac:dyDescent="0.2">
      <c r="A18" s="137"/>
      <c r="B18" s="194"/>
      <c r="C18" s="123"/>
      <c r="D18" s="123"/>
      <c r="E18" s="123"/>
      <c r="F18" s="127">
        <v>0</v>
      </c>
      <c r="G18" s="123"/>
      <c r="H18" s="211"/>
      <c r="I18" s="210"/>
      <c r="J18" s="210"/>
      <c r="K18" s="105"/>
      <c r="L18" s="105"/>
      <c r="M18" s="105"/>
      <c r="N18" s="105"/>
      <c r="O18" s="105"/>
      <c r="P18" s="105"/>
      <c r="Q18" s="105"/>
      <c r="R18" s="105"/>
    </row>
    <row r="19" spans="1:18" s="106" customFormat="1" ht="63.75" x14ac:dyDescent="0.2">
      <c r="A19" s="137"/>
      <c r="B19" s="235" t="s">
        <v>149</v>
      </c>
      <c r="C19" s="110" t="s">
        <v>181</v>
      </c>
      <c r="D19" s="174" t="s">
        <v>131</v>
      </c>
      <c r="E19" s="166">
        <v>2</v>
      </c>
      <c r="F19" s="127">
        <v>0</v>
      </c>
      <c r="G19" s="112">
        <f>PRODUCT(D19:F19)</f>
        <v>0</v>
      </c>
      <c r="H19" s="211"/>
      <c r="I19" s="210"/>
      <c r="J19" s="210"/>
      <c r="K19" s="105"/>
      <c r="L19" s="105"/>
      <c r="M19" s="105"/>
      <c r="N19" s="105"/>
      <c r="O19" s="105"/>
      <c r="P19" s="105"/>
      <c r="Q19" s="105"/>
      <c r="R19" s="105"/>
    </row>
    <row r="20" spans="1:18" s="106" customFormat="1" x14ac:dyDescent="0.2">
      <c r="A20" s="137"/>
      <c r="B20" s="235"/>
      <c r="C20" s="110"/>
      <c r="D20" s="174"/>
      <c r="E20" s="166"/>
      <c r="F20" s="127">
        <v>0</v>
      </c>
      <c r="G20" s="112"/>
      <c r="H20" s="211"/>
      <c r="I20" s="210"/>
      <c r="J20" s="210"/>
      <c r="K20" s="105"/>
      <c r="L20" s="105"/>
      <c r="M20" s="105"/>
      <c r="N20" s="105"/>
      <c r="O20" s="105"/>
      <c r="P20" s="105"/>
      <c r="Q20" s="105"/>
      <c r="R20" s="105"/>
    </row>
    <row r="21" spans="1:18" s="106" customFormat="1" ht="38.25" x14ac:dyDescent="0.2">
      <c r="A21" s="137"/>
      <c r="B21" s="107" t="s">
        <v>150</v>
      </c>
      <c r="C21" s="109" t="s">
        <v>183</v>
      </c>
      <c r="D21" s="174" t="s">
        <v>131</v>
      </c>
      <c r="E21" s="166">
        <v>2</v>
      </c>
      <c r="F21" s="127">
        <v>0</v>
      </c>
      <c r="G21" s="164">
        <f>PRODUCT(D21:F21)</f>
        <v>0</v>
      </c>
      <c r="H21" s="211"/>
      <c r="I21" s="210"/>
      <c r="J21" s="210"/>
      <c r="K21" s="105"/>
      <c r="L21" s="105"/>
      <c r="M21" s="105"/>
      <c r="N21" s="105"/>
      <c r="O21" s="105"/>
      <c r="P21" s="105"/>
      <c r="Q21" s="105"/>
      <c r="R21" s="105"/>
    </row>
    <row r="22" spans="1:18" s="106" customFormat="1" x14ac:dyDescent="0.2">
      <c r="A22" s="137"/>
      <c r="B22" s="194"/>
      <c r="C22" s="123"/>
      <c r="D22" s="123"/>
      <c r="E22" s="123"/>
      <c r="F22" s="127">
        <v>0</v>
      </c>
      <c r="G22" s="123"/>
      <c r="H22" s="211"/>
      <c r="I22" s="210"/>
      <c r="J22" s="210"/>
      <c r="K22" s="105"/>
      <c r="L22" s="105"/>
      <c r="M22" s="105"/>
      <c r="N22" s="105"/>
      <c r="O22" s="105"/>
      <c r="P22" s="105"/>
      <c r="Q22" s="105"/>
      <c r="R22" s="105"/>
    </row>
    <row r="23" spans="1:18" s="106" customFormat="1" ht="25.5" x14ac:dyDescent="0.2">
      <c r="A23" s="137"/>
      <c r="B23" s="107" t="s">
        <v>151</v>
      </c>
      <c r="C23" s="109" t="s">
        <v>184</v>
      </c>
      <c r="D23" s="174" t="s">
        <v>131</v>
      </c>
      <c r="E23" s="267">
        <v>2</v>
      </c>
      <c r="F23" s="127">
        <v>0</v>
      </c>
      <c r="G23" s="122">
        <f>PRODUCT(D23:F23)</f>
        <v>0</v>
      </c>
      <c r="H23" s="211"/>
      <c r="I23" s="210"/>
      <c r="J23" s="210"/>
      <c r="K23" s="105"/>
      <c r="L23" s="105"/>
      <c r="M23" s="105"/>
      <c r="N23" s="105"/>
      <c r="O23" s="105"/>
      <c r="P23" s="105"/>
      <c r="Q23" s="105"/>
      <c r="R23" s="105"/>
    </row>
    <row r="24" spans="1:18" s="106" customFormat="1" x14ac:dyDescent="0.2">
      <c r="A24" s="137"/>
      <c r="B24" s="194"/>
      <c r="C24" s="123"/>
      <c r="D24" s="123"/>
      <c r="E24" s="123"/>
      <c r="F24" s="127">
        <v>0</v>
      </c>
      <c r="G24" s="123"/>
      <c r="H24" s="211"/>
      <c r="I24" s="210"/>
      <c r="J24" s="210"/>
      <c r="K24" s="105"/>
      <c r="L24" s="105"/>
      <c r="M24" s="105"/>
      <c r="N24" s="105"/>
      <c r="O24" s="105"/>
      <c r="P24" s="105"/>
      <c r="Q24" s="105"/>
      <c r="R24" s="105"/>
    </row>
    <row r="25" spans="1:18" s="106" customFormat="1" ht="51" x14ac:dyDescent="0.2">
      <c r="A25" s="137"/>
      <c r="B25" s="107" t="s">
        <v>152</v>
      </c>
      <c r="C25" s="261" t="s">
        <v>185</v>
      </c>
      <c r="D25" s="174" t="s">
        <v>131</v>
      </c>
      <c r="E25" s="165">
        <v>15</v>
      </c>
      <c r="F25" s="127">
        <v>0</v>
      </c>
      <c r="G25" s="122">
        <f>PRODUCT(D25:F25)</f>
        <v>0</v>
      </c>
      <c r="H25" s="211"/>
      <c r="I25" s="210"/>
      <c r="J25" s="210"/>
      <c r="K25" s="105"/>
      <c r="L25" s="105"/>
      <c r="M25" s="105"/>
      <c r="N25" s="105"/>
      <c r="O25" s="105"/>
      <c r="P25" s="105"/>
      <c r="Q25" s="105"/>
      <c r="R25" s="105"/>
    </row>
    <row r="26" spans="1:18" s="106" customFormat="1" x14ac:dyDescent="0.2">
      <c r="A26" s="137"/>
      <c r="B26" s="194"/>
      <c r="C26" s="163"/>
      <c r="D26" s="176"/>
      <c r="E26" s="114"/>
      <c r="F26" s="127">
        <v>0</v>
      </c>
      <c r="G26" s="112"/>
      <c r="H26" s="211"/>
      <c r="I26" s="210"/>
      <c r="J26" s="210"/>
      <c r="K26" s="105"/>
      <c r="L26" s="105"/>
      <c r="M26" s="105"/>
      <c r="N26" s="105"/>
      <c r="O26" s="105"/>
      <c r="P26" s="105"/>
      <c r="Q26" s="105"/>
      <c r="R26" s="105"/>
    </row>
    <row r="27" spans="1:18" s="106" customFormat="1" x14ac:dyDescent="0.2">
      <c r="A27" s="137"/>
      <c r="B27" s="107" t="s">
        <v>153</v>
      </c>
      <c r="C27" s="109" t="s">
        <v>186</v>
      </c>
      <c r="D27" s="174" t="s">
        <v>131</v>
      </c>
      <c r="E27" s="166">
        <v>2</v>
      </c>
      <c r="F27" s="127">
        <v>0</v>
      </c>
      <c r="G27" s="164">
        <f>PRODUCT(D27:F27)</f>
        <v>0</v>
      </c>
      <c r="H27" s="211"/>
      <c r="I27" s="210"/>
      <c r="J27" s="210"/>
      <c r="K27" s="105"/>
      <c r="L27" s="105"/>
      <c r="M27" s="105"/>
      <c r="N27" s="105"/>
      <c r="O27" s="105"/>
      <c r="P27" s="105"/>
      <c r="Q27" s="105"/>
      <c r="R27" s="105"/>
    </row>
    <row r="28" spans="1:18" s="106" customFormat="1" x14ac:dyDescent="0.2">
      <c r="A28" s="137"/>
      <c r="B28" s="195"/>
      <c r="C28" s="163"/>
      <c r="D28" s="176"/>
      <c r="E28" s="114"/>
      <c r="F28" s="127">
        <v>0</v>
      </c>
      <c r="G28" s="112"/>
      <c r="H28" s="211"/>
      <c r="I28" s="210"/>
      <c r="J28" s="210"/>
      <c r="K28" s="105"/>
      <c r="L28" s="105"/>
      <c r="M28" s="105"/>
      <c r="N28" s="105"/>
      <c r="O28" s="105"/>
      <c r="P28" s="105"/>
      <c r="Q28" s="105"/>
      <c r="R28" s="105"/>
    </row>
    <row r="29" spans="1:18" s="348" customFormat="1" x14ac:dyDescent="0.2">
      <c r="A29" s="341"/>
      <c r="B29" s="235" t="s">
        <v>154</v>
      </c>
      <c r="C29" s="102" t="s">
        <v>254</v>
      </c>
      <c r="D29" s="343" t="s">
        <v>131</v>
      </c>
      <c r="E29" s="344">
        <v>3</v>
      </c>
      <c r="F29" s="127">
        <v>0</v>
      </c>
      <c r="G29" s="112">
        <f>PRODUCT(D29:F29)</f>
        <v>0</v>
      </c>
      <c r="H29" s="345"/>
      <c r="I29" s="346"/>
      <c r="J29" s="346"/>
      <c r="K29" s="347"/>
      <c r="L29" s="347"/>
      <c r="M29" s="347"/>
      <c r="N29" s="347"/>
      <c r="O29" s="347"/>
      <c r="P29" s="347"/>
      <c r="Q29" s="347"/>
      <c r="R29" s="347"/>
    </row>
    <row r="30" spans="1:18" s="348" customFormat="1" x14ac:dyDescent="0.2">
      <c r="A30" s="341"/>
      <c r="B30" s="235"/>
      <c r="C30" s="344"/>
      <c r="D30" s="344"/>
      <c r="E30" s="344"/>
      <c r="F30" s="127">
        <v>0</v>
      </c>
      <c r="G30" s="344"/>
      <c r="H30" s="345"/>
      <c r="I30" s="346"/>
      <c r="J30" s="346"/>
      <c r="K30" s="347"/>
      <c r="L30" s="347"/>
      <c r="M30" s="347"/>
      <c r="N30" s="347"/>
      <c r="O30" s="347"/>
      <c r="P30" s="347"/>
      <c r="Q30" s="347"/>
      <c r="R30" s="347"/>
    </row>
    <row r="31" spans="1:18" s="348" customFormat="1" x14ac:dyDescent="0.2">
      <c r="A31" s="341"/>
      <c r="B31" s="235" t="s">
        <v>155</v>
      </c>
      <c r="C31" s="102" t="s">
        <v>255</v>
      </c>
      <c r="D31" s="350" t="s">
        <v>131</v>
      </c>
      <c r="E31" s="351">
        <v>22</v>
      </c>
      <c r="F31" s="127">
        <v>0</v>
      </c>
      <c r="G31" s="122">
        <f>PRODUCT(D31:F31)</f>
        <v>0</v>
      </c>
      <c r="H31" s="345"/>
      <c r="I31" s="346"/>
      <c r="J31" s="346"/>
      <c r="K31" s="347"/>
      <c r="L31" s="347"/>
      <c r="M31" s="347"/>
      <c r="N31" s="347"/>
      <c r="O31" s="347"/>
      <c r="P31" s="347"/>
      <c r="Q31" s="347"/>
      <c r="R31" s="347"/>
    </row>
    <row r="32" spans="1:18" s="106" customFormat="1" x14ac:dyDescent="0.2">
      <c r="A32" s="137"/>
      <c r="B32" s="235"/>
      <c r="C32" s="177"/>
      <c r="D32" s="176"/>
      <c r="E32" s="115"/>
      <c r="F32" s="127">
        <v>0</v>
      </c>
      <c r="G32" s="112"/>
      <c r="H32" s="211"/>
      <c r="I32" s="210"/>
      <c r="J32" s="210"/>
      <c r="K32" s="105"/>
      <c r="L32" s="105"/>
      <c r="M32" s="105"/>
      <c r="N32" s="105"/>
      <c r="O32" s="105"/>
      <c r="P32" s="105"/>
      <c r="Q32" s="105"/>
      <c r="R32" s="105"/>
    </row>
    <row r="33" spans="1:18" s="106" customFormat="1" x14ac:dyDescent="0.2">
      <c r="A33" s="137"/>
      <c r="B33" s="235" t="s">
        <v>156</v>
      </c>
      <c r="C33" s="109" t="s">
        <v>168</v>
      </c>
      <c r="D33" s="176" t="s">
        <v>131</v>
      </c>
      <c r="E33" s="114">
        <v>2</v>
      </c>
      <c r="F33" s="127">
        <v>0</v>
      </c>
      <c r="G33" s="112">
        <f>PRODUCT(D33:F33)</f>
        <v>0</v>
      </c>
      <c r="H33" s="211"/>
      <c r="I33" s="210"/>
      <c r="J33" s="210"/>
      <c r="K33" s="105"/>
      <c r="L33" s="105"/>
      <c r="M33" s="105"/>
      <c r="N33" s="105"/>
      <c r="O33" s="105"/>
      <c r="P33" s="105"/>
      <c r="Q33" s="105"/>
      <c r="R33" s="105"/>
    </row>
    <row r="34" spans="1:18" s="106" customFormat="1" x14ac:dyDescent="0.2">
      <c r="A34" s="137"/>
      <c r="B34" s="235"/>
      <c r="C34" s="177"/>
      <c r="D34" s="176"/>
      <c r="E34" s="115"/>
      <c r="F34" s="127">
        <v>0</v>
      </c>
      <c r="G34" s="112"/>
      <c r="H34" s="211"/>
      <c r="I34" s="210"/>
      <c r="J34" s="210"/>
      <c r="K34" s="105"/>
      <c r="L34" s="105"/>
      <c r="M34" s="105"/>
      <c r="N34" s="105"/>
      <c r="O34" s="105"/>
      <c r="P34" s="105"/>
      <c r="Q34" s="105"/>
      <c r="R34" s="105"/>
    </row>
    <row r="35" spans="1:18" s="106" customFormat="1" ht="25.5" x14ac:dyDescent="0.2">
      <c r="A35" s="137"/>
      <c r="B35" s="235" t="s">
        <v>157</v>
      </c>
      <c r="C35" s="109" t="s">
        <v>0</v>
      </c>
      <c r="D35" s="181" t="s">
        <v>133</v>
      </c>
      <c r="E35" s="114">
        <v>30</v>
      </c>
      <c r="F35" s="127">
        <v>0</v>
      </c>
      <c r="G35" s="112">
        <f>PRODUCT(D35:F35)</f>
        <v>0</v>
      </c>
      <c r="H35" s="211"/>
      <c r="I35" s="210"/>
      <c r="J35" s="210"/>
      <c r="K35" s="105"/>
      <c r="L35" s="105"/>
      <c r="M35" s="105"/>
      <c r="N35" s="105"/>
      <c r="O35" s="105"/>
      <c r="P35" s="105"/>
      <c r="Q35" s="105"/>
      <c r="R35" s="105"/>
    </row>
    <row r="36" spans="1:18" s="106" customFormat="1" x14ac:dyDescent="0.2">
      <c r="A36" s="137"/>
      <c r="B36" s="235"/>
      <c r="C36" s="177"/>
      <c r="D36" s="176"/>
      <c r="E36" s="115"/>
      <c r="F36" s="127">
        <v>0</v>
      </c>
      <c r="G36" s="112"/>
      <c r="H36" s="211"/>
      <c r="I36" s="210"/>
      <c r="J36" s="210"/>
      <c r="K36" s="105"/>
      <c r="L36" s="105"/>
      <c r="M36" s="105"/>
      <c r="N36" s="105"/>
      <c r="O36" s="105"/>
      <c r="P36" s="105"/>
      <c r="Q36" s="105"/>
      <c r="R36" s="105"/>
    </row>
    <row r="37" spans="1:18" s="106" customFormat="1" ht="25.5" x14ac:dyDescent="0.2">
      <c r="A37" s="137"/>
      <c r="B37" s="235" t="s">
        <v>187</v>
      </c>
      <c r="C37" s="109" t="s">
        <v>2</v>
      </c>
      <c r="D37" s="181" t="s">
        <v>133</v>
      </c>
      <c r="E37" s="114">
        <v>40</v>
      </c>
      <c r="F37" s="127">
        <v>0</v>
      </c>
      <c r="G37" s="112">
        <f>PRODUCT(D37:F37)</f>
        <v>0</v>
      </c>
      <c r="H37" s="211"/>
      <c r="I37" s="210"/>
      <c r="J37" s="210"/>
      <c r="K37" s="105"/>
      <c r="L37" s="105"/>
      <c r="M37" s="105"/>
      <c r="N37" s="105"/>
      <c r="O37" s="105"/>
      <c r="P37" s="105"/>
      <c r="Q37" s="105"/>
      <c r="R37" s="105"/>
    </row>
    <row r="38" spans="1:18" s="106" customFormat="1" x14ac:dyDescent="0.2">
      <c r="A38" s="137"/>
      <c r="B38" s="235"/>
      <c r="C38" s="109"/>
      <c r="D38" s="181"/>
      <c r="E38" s="114"/>
      <c r="F38" s="127">
        <v>0</v>
      </c>
      <c r="G38" s="112"/>
      <c r="H38" s="211"/>
      <c r="I38" s="210"/>
      <c r="J38" s="210"/>
      <c r="K38" s="105"/>
      <c r="L38" s="105"/>
      <c r="M38" s="105"/>
      <c r="N38" s="105"/>
      <c r="O38" s="105"/>
      <c r="P38" s="105"/>
      <c r="Q38" s="105"/>
      <c r="R38" s="105"/>
    </row>
    <row r="39" spans="1:18" s="106" customFormat="1" ht="25.5" x14ac:dyDescent="0.2">
      <c r="A39" s="137"/>
      <c r="B39" s="235" t="s">
        <v>188</v>
      </c>
      <c r="C39" s="109" t="s">
        <v>3</v>
      </c>
      <c r="D39" s="181" t="s">
        <v>133</v>
      </c>
      <c r="E39" s="114">
        <v>5</v>
      </c>
      <c r="F39" s="127">
        <v>0</v>
      </c>
      <c r="G39" s="112">
        <f>PRODUCT(D39:F39)</f>
        <v>0</v>
      </c>
      <c r="H39" s="211"/>
      <c r="I39" s="210"/>
      <c r="J39" s="210"/>
      <c r="K39" s="105"/>
      <c r="L39" s="105"/>
      <c r="M39" s="105"/>
      <c r="N39" s="105"/>
      <c r="O39" s="105"/>
      <c r="P39" s="105"/>
      <c r="Q39" s="105"/>
      <c r="R39" s="105"/>
    </row>
    <row r="40" spans="1:18" s="106" customFormat="1" x14ac:dyDescent="0.2">
      <c r="A40" s="137"/>
      <c r="B40" s="235"/>
      <c r="C40" s="109"/>
      <c r="D40" s="181"/>
      <c r="E40" s="114"/>
      <c r="F40" s="127">
        <v>0</v>
      </c>
      <c r="G40" s="112"/>
      <c r="H40" s="211"/>
      <c r="I40" s="210"/>
      <c r="J40" s="210"/>
      <c r="K40" s="105"/>
      <c r="L40" s="105"/>
      <c r="M40" s="105"/>
      <c r="N40" s="105"/>
      <c r="O40" s="105"/>
      <c r="P40" s="105"/>
      <c r="Q40" s="105"/>
      <c r="R40" s="105"/>
    </row>
    <row r="41" spans="1:18" s="106" customFormat="1" x14ac:dyDescent="0.2">
      <c r="A41" s="137"/>
      <c r="B41" s="235" t="s">
        <v>189</v>
      </c>
      <c r="C41" s="110" t="s">
        <v>193</v>
      </c>
      <c r="D41" s="181"/>
      <c r="E41" s="114"/>
      <c r="F41" s="127">
        <v>0</v>
      </c>
      <c r="G41" s="112">
        <f>PRODUCT(D41:F41)</f>
        <v>0</v>
      </c>
      <c r="H41" s="211"/>
      <c r="I41" s="210"/>
      <c r="J41" s="210"/>
      <c r="K41" s="105"/>
      <c r="L41" s="105"/>
      <c r="M41" s="105"/>
      <c r="N41" s="105"/>
      <c r="O41" s="105"/>
      <c r="P41" s="105"/>
      <c r="Q41" s="105"/>
      <c r="R41" s="105"/>
    </row>
    <row r="42" spans="1:18" s="106" customFormat="1" x14ac:dyDescent="0.2">
      <c r="A42" s="137"/>
      <c r="B42" s="235"/>
      <c r="C42" s="110"/>
      <c r="D42" s="181"/>
      <c r="E42" s="114"/>
      <c r="F42" s="127">
        <v>0</v>
      </c>
      <c r="G42" s="112"/>
      <c r="H42" s="211"/>
      <c r="I42" s="210"/>
      <c r="J42" s="210"/>
      <c r="K42" s="105"/>
      <c r="L42" s="105"/>
      <c r="M42" s="105"/>
      <c r="N42" s="105"/>
      <c r="O42" s="105"/>
      <c r="P42" s="105"/>
      <c r="Q42" s="105"/>
      <c r="R42" s="105"/>
    </row>
    <row r="43" spans="1:18" s="106" customFormat="1" ht="25.5" x14ac:dyDescent="0.2">
      <c r="A43" s="137"/>
      <c r="B43" s="218" t="s">
        <v>190</v>
      </c>
      <c r="C43" s="110" t="s">
        <v>1</v>
      </c>
      <c r="D43" s="181" t="s">
        <v>133</v>
      </c>
      <c r="E43" s="114">
        <v>48</v>
      </c>
      <c r="F43" s="127">
        <v>0</v>
      </c>
      <c r="G43" s="112">
        <f>PRODUCT(D43:F43)</f>
        <v>0</v>
      </c>
      <c r="H43" s="211"/>
      <c r="I43" s="210"/>
      <c r="J43" s="210"/>
      <c r="K43" s="105"/>
      <c r="L43" s="105"/>
      <c r="M43" s="105"/>
      <c r="N43" s="105"/>
      <c r="O43" s="105"/>
      <c r="P43" s="105"/>
      <c r="Q43" s="105"/>
      <c r="R43" s="105"/>
    </row>
    <row r="44" spans="1:18" s="106" customFormat="1" x14ac:dyDescent="0.2">
      <c r="A44" s="137"/>
      <c r="B44" s="218"/>
      <c r="C44" s="110"/>
      <c r="D44" s="181"/>
      <c r="E44" s="114"/>
      <c r="F44" s="127">
        <v>0</v>
      </c>
      <c r="G44" s="112"/>
      <c r="H44" s="211"/>
      <c r="I44" s="210"/>
      <c r="J44" s="210"/>
      <c r="K44" s="105"/>
      <c r="L44" s="105"/>
      <c r="M44" s="105"/>
      <c r="N44" s="105"/>
      <c r="O44" s="105"/>
      <c r="P44" s="105"/>
      <c r="Q44" s="105"/>
      <c r="R44" s="105"/>
    </row>
    <row r="45" spans="1:18" s="106" customFormat="1" ht="25.5" x14ac:dyDescent="0.2">
      <c r="A45" s="137"/>
      <c r="B45" s="218" t="s">
        <v>191</v>
      </c>
      <c r="C45" s="110" t="s">
        <v>195</v>
      </c>
      <c r="D45" s="181" t="s">
        <v>133</v>
      </c>
      <c r="E45" s="114">
        <v>10</v>
      </c>
      <c r="F45" s="127">
        <v>0</v>
      </c>
      <c r="G45" s="112">
        <f>PRODUCT(D45:F45)</f>
        <v>0</v>
      </c>
      <c r="H45" s="211"/>
      <c r="I45" s="210"/>
      <c r="J45" s="210"/>
      <c r="K45" s="105"/>
      <c r="L45" s="105"/>
      <c r="M45" s="105"/>
      <c r="N45" s="105"/>
      <c r="O45" s="105"/>
      <c r="P45" s="105"/>
      <c r="Q45" s="105"/>
      <c r="R45" s="105"/>
    </row>
    <row r="46" spans="1:18" s="106" customFormat="1" x14ac:dyDescent="0.2">
      <c r="A46" s="137"/>
      <c r="B46" s="218"/>
      <c r="C46" s="110"/>
      <c r="D46" s="181"/>
      <c r="E46" s="114"/>
      <c r="F46" s="127">
        <v>0</v>
      </c>
      <c r="G46" s="112"/>
      <c r="H46" s="211"/>
      <c r="I46" s="210"/>
      <c r="J46" s="210"/>
      <c r="K46" s="105"/>
      <c r="L46" s="105"/>
      <c r="M46" s="105"/>
      <c r="N46" s="105"/>
      <c r="O46" s="105"/>
      <c r="P46" s="105"/>
      <c r="Q46" s="105"/>
      <c r="R46" s="105"/>
    </row>
    <row r="47" spans="1:18" s="348" customFormat="1" ht="25.5" x14ac:dyDescent="0.2">
      <c r="A47" s="341"/>
      <c r="B47" s="235" t="s">
        <v>192</v>
      </c>
      <c r="C47" s="342" t="s">
        <v>4</v>
      </c>
      <c r="D47" s="349" t="s">
        <v>133</v>
      </c>
      <c r="E47" s="344">
        <v>42</v>
      </c>
      <c r="F47" s="127">
        <v>0</v>
      </c>
      <c r="G47" s="112">
        <f>PRODUCT(D47:F47)</f>
        <v>0</v>
      </c>
      <c r="H47" s="345"/>
      <c r="I47" s="346"/>
      <c r="J47" s="346"/>
      <c r="K47" s="347"/>
      <c r="L47" s="347"/>
      <c r="M47" s="347"/>
      <c r="N47" s="347"/>
      <c r="O47" s="347"/>
      <c r="P47" s="347"/>
      <c r="Q47" s="347"/>
      <c r="R47" s="347"/>
    </row>
    <row r="48" spans="1:18" s="106" customFormat="1" x14ac:dyDescent="0.2">
      <c r="A48" s="137"/>
      <c r="B48" s="218"/>
      <c r="C48" s="110"/>
      <c r="D48" s="181"/>
      <c r="E48" s="114"/>
      <c r="F48" s="127">
        <v>0</v>
      </c>
      <c r="G48" s="112"/>
      <c r="H48" s="211"/>
      <c r="I48" s="210"/>
      <c r="J48" s="210"/>
      <c r="K48" s="105"/>
      <c r="L48" s="105"/>
      <c r="M48" s="105"/>
      <c r="N48" s="105"/>
      <c r="O48" s="105"/>
      <c r="P48" s="105"/>
      <c r="Q48" s="105"/>
      <c r="R48" s="105"/>
    </row>
    <row r="49" spans="1:18" s="106" customFormat="1" ht="25.5" x14ac:dyDescent="0.2">
      <c r="A49" s="137"/>
      <c r="B49" s="218" t="s">
        <v>194</v>
      </c>
      <c r="C49" s="109" t="s">
        <v>5</v>
      </c>
      <c r="D49" s="256" t="s">
        <v>133</v>
      </c>
      <c r="E49" s="217">
        <v>6</v>
      </c>
      <c r="F49" s="127">
        <v>0</v>
      </c>
      <c r="G49" s="122">
        <f>PRODUCT(D49:F49)</f>
        <v>0</v>
      </c>
      <c r="H49" s="211"/>
      <c r="I49" s="210"/>
      <c r="J49" s="210"/>
      <c r="K49" s="105"/>
      <c r="L49" s="105"/>
      <c r="M49" s="105"/>
      <c r="N49" s="105"/>
      <c r="O49" s="105"/>
      <c r="P49" s="105"/>
      <c r="Q49" s="105"/>
      <c r="R49" s="105"/>
    </row>
    <row r="50" spans="1:18" s="106" customFormat="1" x14ac:dyDescent="0.2">
      <c r="A50" s="137"/>
      <c r="B50" s="218"/>
      <c r="C50" s="114"/>
      <c r="D50" s="114"/>
      <c r="E50" s="114"/>
      <c r="F50" s="127">
        <v>0</v>
      </c>
      <c r="G50" s="114"/>
      <c r="H50" s="211"/>
      <c r="I50" s="210"/>
      <c r="J50" s="210"/>
      <c r="K50" s="105"/>
      <c r="L50" s="105"/>
      <c r="M50" s="105"/>
      <c r="N50" s="105"/>
      <c r="O50" s="105"/>
      <c r="P50" s="105"/>
      <c r="Q50" s="105"/>
      <c r="R50" s="105"/>
    </row>
    <row r="51" spans="1:18" s="106" customFormat="1" x14ac:dyDescent="0.2">
      <c r="A51" s="137"/>
      <c r="B51" s="218" t="s">
        <v>196</v>
      </c>
      <c r="C51" s="109" t="s">
        <v>171</v>
      </c>
      <c r="D51" s="263" t="s">
        <v>131</v>
      </c>
      <c r="E51" s="122">
        <v>8</v>
      </c>
      <c r="F51" s="127">
        <v>0</v>
      </c>
      <c r="G51" s="122">
        <f>PRODUCT(D51:F51)</f>
        <v>0</v>
      </c>
      <c r="H51" s="211"/>
      <c r="I51" s="210"/>
      <c r="J51" s="210"/>
      <c r="K51" s="105"/>
      <c r="L51" s="105"/>
      <c r="M51" s="105"/>
      <c r="N51" s="105"/>
      <c r="O51" s="105"/>
      <c r="P51" s="105"/>
      <c r="Q51" s="105"/>
      <c r="R51" s="105"/>
    </row>
    <row r="52" spans="1:18" s="106" customFormat="1" x14ac:dyDescent="0.2">
      <c r="A52" s="137"/>
      <c r="B52" s="218"/>
      <c r="C52" s="109"/>
      <c r="D52" s="174"/>
      <c r="E52" s="164"/>
      <c r="F52" s="127">
        <v>0</v>
      </c>
      <c r="G52" s="264"/>
      <c r="H52" s="211"/>
      <c r="I52" s="210"/>
      <c r="J52" s="210"/>
      <c r="K52" s="105"/>
      <c r="L52" s="105"/>
      <c r="M52" s="105"/>
      <c r="N52" s="105"/>
      <c r="O52" s="105"/>
      <c r="P52" s="105"/>
      <c r="Q52" s="105"/>
      <c r="R52" s="105"/>
    </row>
    <row r="53" spans="1:18" s="106" customFormat="1" x14ac:dyDescent="0.2">
      <c r="A53" s="137"/>
      <c r="B53" s="218" t="s">
        <v>197</v>
      </c>
      <c r="C53" s="109" t="s">
        <v>173</v>
      </c>
      <c r="D53" s="263" t="s">
        <v>131</v>
      </c>
      <c r="E53" s="122">
        <v>4</v>
      </c>
      <c r="F53" s="127">
        <v>0</v>
      </c>
      <c r="G53" s="122">
        <f>PRODUCT(D53:F53)</f>
        <v>0</v>
      </c>
      <c r="H53" s="211"/>
      <c r="I53" s="210"/>
      <c r="J53" s="210"/>
      <c r="K53" s="105"/>
      <c r="L53" s="105"/>
      <c r="M53" s="105"/>
      <c r="N53" s="105"/>
      <c r="O53" s="105"/>
      <c r="P53" s="105"/>
      <c r="Q53" s="105"/>
      <c r="R53" s="105"/>
    </row>
    <row r="54" spans="1:18" s="106" customFormat="1" x14ac:dyDescent="0.2">
      <c r="A54" s="137"/>
      <c r="B54" s="218"/>
      <c r="C54" s="109"/>
      <c r="D54" s="174"/>
      <c r="E54" s="164"/>
      <c r="F54" s="127">
        <v>0</v>
      </c>
      <c r="G54" s="264"/>
      <c r="H54" s="211"/>
      <c r="I54" s="210"/>
      <c r="J54" s="210"/>
      <c r="K54" s="105"/>
      <c r="L54" s="105"/>
      <c r="M54" s="105"/>
      <c r="N54" s="105"/>
      <c r="O54" s="105"/>
      <c r="P54" s="105"/>
      <c r="Q54" s="105"/>
      <c r="R54" s="105"/>
    </row>
    <row r="55" spans="1:18" s="106" customFormat="1" x14ac:dyDescent="0.2">
      <c r="A55" s="137"/>
      <c r="B55" s="218" t="s">
        <v>198</v>
      </c>
      <c r="C55" s="109" t="s">
        <v>172</v>
      </c>
      <c r="D55" s="263" t="s">
        <v>131</v>
      </c>
      <c r="E55" s="122">
        <v>10</v>
      </c>
      <c r="F55" s="127">
        <v>0</v>
      </c>
      <c r="G55" s="122">
        <f>PRODUCT(D55:F55)</f>
        <v>0</v>
      </c>
      <c r="H55" s="211"/>
      <c r="I55" s="210"/>
      <c r="J55" s="210"/>
      <c r="K55" s="105"/>
      <c r="L55" s="105"/>
      <c r="M55" s="105"/>
      <c r="N55" s="105"/>
      <c r="O55" s="105"/>
      <c r="P55" s="105"/>
      <c r="Q55" s="105"/>
      <c r="R55" s="105"/>
    </row>
    <row r="56" spans="1:18" s="106" customFormat="1" x14ac:dyDescent="0.2">
      <c r="A56" s="137"/>
      <c r="B56" s="218"/>
      <c r="C56" s="110"/>
      <c r="D56" s="181"/>
      <c r="E56" s="114"/>
      <c r="F56" s="127">
        <v>0</v>
      </c>
      <c r="G56" s="112"/>
      <c r="H56" s="211"/>
      <c r="I56" s="210"/>
      <c r="J56" s="210"/>
      <c r="K56" s="105"/>
      <c r="L56" s="105"/>
      <c r="M56" s="105"/>
      <c r="N56" s="105"/>
      <c r="O56" s="105"/>
      <c r="P56" s="105"/>
      <c r="Q56" s="105"/>
      <c r="R56" s="105"/>
    </row>
    <row r="57" spans="1:18" s="106" customFormat="1" x14ac:dyDescent="0.2">
      <c r="A57" s="137"/>
      <c r="B57" s="218" t="s">
        <v>199</v>
      </c>
      <c r="C57" s="109" t="s">
        <v>200</v>
      </c>
      <c r="D57" s="263"/>
      <c r="E57" s="122"/>
      <c r="F57" s="127">
        <v>0</v>
      </c>
      <c r="G57" s="122"/>
      <c r="H57" s="211"/>
      <c r="I57" s="210"/>
      <c r="J57" s="210"/>
      <c r="K57" s="105"/>
      <c r="L57" s="105"/>
      <c r="M57" s="105"/>
      <c r="N57" s="105"/>
      <c r="O57" s="105"/>
      <c r="P57" s="105"/>
      <c r="Q57" s="105"/>
      <c r="R57" s="105"/>
    </row>
    <row r="58" spans="1:18" s="106" customFormat="1" x14ac:dyDescent="0.2">
      <c r="A58" s="137"/>
      <c r="B58" s="218"/>
      <c r="C58" s="110"/>
      <c r="D58" s="181"/>
      <c r="E58" s="114"/>
      <c r="F58" s="127">
        <v>0</v>
      </c>
      <c r="G58" s="112"/>
      <c r="H58" s="211"/>
      <c r="I58" s="210"/>
      <c r="J58" s="210"/>
      <c r="K58" s="105"/>
      <c r="L58" s="105"/>
      <c r="M58" s="105"/>
      <c r="N58" s="105"/>
      <c r="O58" s="105"/>
      <c r="P58" s="105"/>
      <c r="Q58" s="105"/>
      <c r="R58" s="105"/>
    </row>
    <row r="59" spans="1:18" s="106" customFormat="1" ht="25.5" x14ac:dyDescent="0.2">
      <c r="A59" s="137"/>
      <c r="B59" s="218" t="s">
        <v>215</v>
      </c>
      <c r="C59" s="110" t="s">
        <v>201</v>
      </c>
      <c r="D59" s="176"/>
      <c r="E59" s="114"/>
      <c r="F59" s="127">
        <v>0</v>
      </c>
      <c r="G59" s="112"/>
      <c r="H59" s="211"/>
      <c r="I59" s="210"/>
      <c r="J59" s="210"/>
      <c r="K59" s="105"/>
      <c r="L59" s="105"/>
      <c r="M59" s="105"/>
      <c r="N59" s="105"/>
      <c r="O59" s="105"/>
      <c r="P59" s="105"/>
      <c r="Q59" s="105"/>
      <c r="R59" s="105"/>
    </row>
    <row r="60" spans="1:18" s="106" customFormat="1" x14ac:dyDescent="0.2">
      <c r="A60" s="137"/>
      <c r="B60" s="218"/>
      <c r="C60" s="110" t="s">
        <v>204</v>
      </c>
      <c r="D60" s="176" t="s">
        <v>133</v>
      </c>
      <c r="E60" s="114">
        <v>12</v>
      </c>
      <c r="F60" s="127">
        <v>0</v>
      </c>
      <c r="G60" s="124">
        <f>PRODUCT(D60:F60)</f>
        <v>0</v>
      </c>
      <c r="H60" s="211"/>
      <c r="I60" s="210"/>
      <c r="J60" s="210"/>
      <c r="K60" s="105"/>
      <c r="L60" s="105"/>
      <c r="M60" s="105"/>
      <c r="N60" s="105"/>
      <c r="O60" s="105"/>
      <c r="P60" s="105"/>
      <c r="Q60" s="105"/>
      <c r="R60" s="105"/>
    </row>
    <row r="61" spans="1:18" s="106" customFormat="1" x14ac:dyDescent="0.2">
      <c r="A61" s="137"/>
      <c r="B61" s="218"/>
      <c r="C61" s="110" t="s">
        <v>205</v>
      </c>
      <c r="D61" s="176" t="s">
        <v>133</v>
      </c>
      <c r="E61" s="114">
        <v>11</v>
      </c>
      <c r="F61" s="127">
        <v>0</v>
      </c>
      <c r="G61" s="112">
        <f>PRODUCT(D61:F61)</f>
        <v>0</v>
      </c>
      <c r="H61" s="211"/>
      <c r="I61" s="210"/>
      <c r="J61" s="210"/>
      <c r="K61" s="105"/>
      <c r="L61" s="105"/>
      <c r="M61" s="105"/>
      <c r="N61" s="105"/>
      <c r="O61" s="105"/>
      <c r="P61" s="105"/>
      <c r="Q61" s="105"/>
      <c r="R61" s="105"/>
    </row>
    <row r="62" spans="1:18" s="106" customFormat="1" x14ac:dyDescent="0.2">
      <c r="A62" s="137"/>
      <c r="B62" s="218"/>
      <c r="C62" s="110" t="s">
        <v>208</v>
      </c>
      <c r="D62" s="176" t="s">
        <v>133</v>
      </c>
      <c r="E62" s="114">
        <v>29</v>
      </c>
      <c r="F62" s="127">
        <v>0</v>
      </c>
      <c r="G62" s="112">
        <f>PRODUCT(D62:F62)</f>
        <v>0</v>
      </c>
      <c r="H62" s="211"/>
      <c r="I62" s="210"/>
      <c r="J62" s="210"/>
      <c r="K62" s="105"/>
      <c r="L62" s="105"/>
      <c r="M62" s="105"/>
      <c r="N62" s="105"/>
      <c r="O62" s="105"/>
      <c r="P62" s="105"/>
      <c r="Q62" s="105"/>
      <c r="R62" s="105"/>
    </row>
    <row r="63" spans="1:18" s="106" customFormat="1" x14ac:dyDescent="0.2">
      <c r="A63" s="137"/>
      <c r="B63" s="218"/>
      <c r="C63" s="110" t="s">
        <v>136</v>
      </c>
      <c r="D63" s="176" t="s">
        <v>133</v>
      </c>
      <c r="E63" s="114">
        <v>47</v>
      </c>
      <c r="F63" s="127">
        <v>0</v>
      </c>
      <c r="G63" s="112">
        <f>PRODUCT(D63:F63)</f>
        <v>0</v>
      </c>
      <c r="H63" s="211"/>
      <c r="I63" s="210"/>
      <c r="J63" s="210"/>
      <c r="K63" s="105"/>
      <c r="L63" s="105"/>
      <c r="M63" s="105"/>
      <c r="N63" s="105"/>
      <c r="O63" s="105"/>
      <c r="P63" s="105"/>
      <c r="Q63" s="105"/>
      <c r="R63" s="105"/>
    </row>
    <row r="64" spans="1:18" s="106" customFormat="1" x14ac:dyDescent="0.2">
      <c r="A64" s="137"/>
      <c r="B64" s="218"/>
      <c r="C64" s="110" t="s">
        <v>206</v>
      </c>
      <c r="D64" s="176" t="s">
        <v>133</v>
      </c>
      <c r="E64" s="114">
        <v>14</v>
      </c>
      <c r="F64" s="127">
        <v>0</v>
      </c>
      <c r="G64" s="112">
        <f t="shared" ref="G64" si="0">PRODUCT(D64:F64)</f>
        <v>0</v>
      </c>
      <c r="H64" s="211"/>
      <c r="I64" s="210"/>
      <c r="J64" s="210"/>
      <c r="K64" s="105"/>
      <c r="L64" s="105"/>
      <c r="M64" s="105"/>
      <c r="N64" s="105"/>
      <c r="O64" s="105"/>
      <c r="P64" s="105"/>
      <c r="Q64" s="105"/>
      <c r="R64" s="105"/>
    </row>
    <row r="65" spans="1:18" s="106" customFormat="1" x14ac:dyDescent="0.2">
      <c r="A65" s="137"/>
      <c r="B65" s="218"/>
      <c r="C65" s="110"/>
      <c r="D65" s="176"/>
      <c r="E65" s="114"/>
      <c r="F65" s="127">
        <v>0</v>
      </c>
      <c r="G65" s="112"/>
      <c r="H65" s="211"/>
      <c r="I65" s="210"/>
      <c r="J65" s="210"/>
      <c r="K65" s="105"/>
      <c r="L65" s="105"/>
      <c r="M65" s="105"/>
      <c r="N65" s="105"/>
      <c r="O65" s="105"/>
      <c r="P65" s="105"/>
      <c r="Q65" s="105"/>
      <c r="R65" s="105"/>
    </row>
    <row r="66" spans="1:18" s="106" customFormat="1" ht="25.5" x14ac:dyDescent="0.2">
      <c r="A66" s="137"/>
      <c r="B66" s="218" t="s">
        <v>216</v>
      </c>
      <c r="C66" s="110" t="s">
        <v>202</v>
      </c>
      <c r="D66" s="176"/>
      <c r="E66" s="114"/>
      <c r="F66" s="127">
        <v>0</v>
      </c>
      <c r="G66" s="112"/>
      <c r="H66" s="211"/>
      <c r="I66" s="210"/>
      <c r="J66" s="210"/>
      <c r="K66" s="105"/>
      <c r="L66" s="105"/>
      <c r="M66" s="105"/>
      <c r="N66" s="105"/>
      <c r="O66" s="105"/>
      <c r="P66" s="105"/>
      <c r="Q66" s="105"/>
      <c r="R66" s="105"/>
    </row>
    <row r="67" spans="1:18" s="106" customFormat="1" x14ac:dyDescent="0.2">
      <c r="A67" s="137"/>
      <c r="B67" s="218"/>
      <c r="C67" s="110" t="s">
        <v>204</v>
      </c>
      <c r="D67" s="176" t="s">
        <v>133</v>
      </c>
      <c r="E67" s="114">
        <v>14</v>
      </c>
      <c r="F67" s="127">
        <v>0</v>
      </c>
      <c r="G67" s="124">
        <f>PRODUCT(D67:F67)</f>
        <v>0</v>
      </c>
      <c r="H67" s="211"/>
      <c r="I67" s="210"/>
      <c r="J67" s="210"/>
      <c r="K67" s="105"/>
      <c r="L67" s="105"/>
      <c r="M67" s="105"/>
      <c r="N67" s="105"/>
      <c r="O67" s="105"/>
      <c r="P67" s="105"/>
      <c r="Q67" s="105"/>
      <c r="R67" s="105"/>
    </row>
    <row r="68" spans="1:18" s="106" customFormat="1" x14ac:dyDescent="0.2">
      <c r="A68" s="137"/>
      <c r="B68" s="218"/>
      <c r="C68" s="110" t="s">
        <v>207</v>
      </c>
      <c r="D68" s="176" t="s">
        <v>133</v>
      </c>
      <c r="E68" s="114">
        <v>2</v>
      </c>
      <c r="F68" s="127">
        <v>0</v>
      </c>
      <c r="G68" s="112">
        <f>PRODUCT(D68:F68)</f>
        <v>0</v>
      </c>
      <c r="H68" s="211"/>
      <c r="I68" s="210"/>
      <c r="J68" s="210"/>
      <c r="K68" s="105"/>
      <c r="L68" s="105"/>
      <c r="M68" s="105"/>
      <c r="N68" s="105"/>
      <c r="O68" s="105"/>
      <c r="P68" s="105"/>
      <c r="Q68" s="105"/>
      <c r="R68" s="105"/>
    </row>
    <row r="69" spans="1:18" s="106" customFormat="1" x14ac:dyDescent="0.2">
      <c r="A69" s="137"/>
      <c r="B69" s="218"/>
      <c r="C69" s="110" t="s">
        <v>208</v>
      </c>
      <c r="D69" s="176" t="s">
        <v>133</v>
      </c>
      <c r="E69" s="114">
        <v>40</v>
      </c>
      <c r="F69" s="127">
        <v>0</v>
      </c>
      <c r="G69" s="112">
        <f>PRODUCT(D69:F69)</f>
        <v>0</v>
      </c>
      <c r="H69" s="211"/>
      <c r="I69" s="210"/>
      <c r="J69" s="210"/>
      <c r="K69" s="105"/>
      <c r="L69" s="105"/>
      <c r="M69" s="105"/>
      <c r="N69" s="105"/>
      <c r="O69" s="105"/>
      <c r="P69" s="105"/>
      <c r="Q69" s="105"/>
      <c r="R69" s="105"/>
    </row>
    <row r="70" spans="1:18" s="348" customFormat="1" x14ac:dyDescent="0.2">
      <c r="A70" s="341"/>
      <c r="B70" s="235"/>
      <c r="C70" s="342" t="s">
        <v>136</v>
      </c>
      <c r="D70" s="343" t="s">
        <v>133</v>
      </c>
      <c r="E70" s="344">
        <v>43</v>
      </c>
      <c r="F70" s="127">
        <v>0</v>
      </c>
      <c r="G70" s="112">
        <f>PRODUCT(D70:F70)</f>
        <v>0</v>
      </c>
      <c r="H70" s="345"/>
      <c r="I70" s="346"/>
      <c r="J70" s="346"/>
      <c r="K70" s="347"/>
      <c r="L70" s="347"/>
      <c r="M70" s="347"/>
      <c r="N70" s="347"/>
      <c r="O70" s="347"/>
      <c r="P70" s="347"/>
      <c r="Q70" s="347"/>
      <c r="R70" s="347"/>
    </row>
    <row r="71" spans="1:18" s="106" customFormat="1" x14ac:dyDescent="0.2">
      <c r="A71" s="137"/>
      <c r="B71" s="218"/>
      <c r="C71" s="110" t="s">
        <v>206</v>
      </c>
      <c r="D71" s="176" t="s">
        <v>133</v>
      </c>
      <c r="E71" s="114">
        <v>4</v>
      </c>
      <c r="F71" s="127">
        <v>0</v>
      </c>
      <c r="G71" s="112">
        <f>PRODUCT(D71:F71)</f>
        <v>0</v>
      </c>
      <c r="H71" s="211"/>
      <c r="I71" s="210"/>
      <c r="J71" s="210"/>
      <c r="K71" s="105"/>
      <c r="L71" s="105"/>
      <c r="M71" s="105"/>
      <c r="N71" s="105"/>
      <c r="O71" s="105"/>
      <c r="P71" s="105"/>
      <c r="Q71" s="105"/>
      <c r="R71" s="105"/>
    </row>
    <row r="72" spans="1:18" s="106" customFormat="1" x14ac:dyDescent="0.2">
      <c r="A72" s="137"/>
      <c r="B72" s="218"/>
      <c r="C72" s="163"/>
      <c r="D72" s="118"/>
      <c r="E72" s="119"/>
      <c r="F72" s="127">
        <v>0</v>
      </c>
      <c r="G72" s="120"/>
      <c r="H72" s="211"/>
      <c r="I72" s="210"/>
      <c r="J72" s="210"/>
      <c r="K72" s="105"/>
      <c r="L72" s="105"/>
      <c r="M72" s="105"/>
      <c r="N72" s="105"/>
      <c r="O72" s="105"/>
      <c r="P72" s="105"/>
      <c r="Q72" s="105"/>
      <c r="R72" s="105"/>
    </row>
    <row r="73" spans="1:18" s="106" customFormat="1" ht="25.5" x14ac:dyDescent="0.2">
      <c r="A73" s="137"/>
      <c r="B73" s="218" t="s">
        <v>217</v>
      </c>
      <c r="C73" s="113" t="s">
        <v>203</v>
      </c>
      <c r="D73" s="118" t="s">
        <v>132</v>
      </c>
      <c r="E73" s="119">
        <v>155</v>
      </c>
      <c r="F73" s="127">
        <v>0</v>
      </c>
      <c r="G73" s="112">
        <f>PRODUCT(D73:F73)</f>
        <v>0</v>
      </c>
      <c r="H73" s="211"/>
      <c r="I73" s="210"/>
      <c r="J73" s="210"/>
      <c r="K73" s="105"/>
      <c r="L73" s="105"/>
      <c r="M73" s="105"/>
      <c r="N73" s="105"/>
      <c r="O73" s="105"/>
      <c r="P73" s="105"/>
      <c r="Q73" s="105"/>
      <c r="R73" s="105"/>
    </row>
    <row r="74" spans="1:18" s="106" customFormat="1" x14ac:dyDescent="0.2">
      <c r="A74" s="137"/>
      <c r="B74" s="121"/>
      <c r="C74" s="253"/>
      <c r="D74" s="118"/>
      <c r="E74" s="254"/>
      <c r="F74" s="120"/>
      <c r="G74" s="198"/>
      <c r="H74" s="211"/>
      <c r="I74" s="210"/>
      <c r="J74" s="210"/>
      <c r="K74" s="105"/>
      <c r="L74" s="105"/>
      <c r="M74" s="105"/>
      <c r="N74" s="105"/>
      <c r="O74" s="105"/>
      <c r="P74" s="105"/>
      <c r="Q74" s="105"/>
      <c r="R74" s="105"/>
    </row>
    <row r="75" spans="1:18" s="86" customFormat="1" x14ac:dyDescent="0.2">
      <c r="A75" s="138"/>
      <c r="B75" s="272" t="s">
        <v>25</v>
      </c>
      <c r="C75" s="286"/>
      <c r="D75" s="274"/>
      <c r="E75" s="276"/>
      <c r="F75" s="276">
        <v>0</v>
      </c>
      <c r="G75" s="287">
        <f>SUM(G10:G73)</f>
        <v>0</v>
      </c>
      <c r="H75" s="145"/>
      <c r="I75" s="208"/>
      <c r="J75" s="208"/>
      <c r="K75" s="85"/>
      <c r="L75" s="85"/>
      <c r="M75" s="85"/>
      <c r="N75" s="85"/>
      <c r="O75" s="85"/>
      <c r="P75" s="85"/>
      <c r="Q75" s="85"/>
      <c r="R75" s="85"/>
    </row>
    <row r="76" spans="1:18" s="106" customFormat="1" x14ac:dyDescent="0.2">
      <c r="A76" s="137"/>
      <c r="B76" s="121"/>
      <c r="C76" s="265"/>
      <c r="D76" s="118"/>
      <c r="E76" s="120"/>
      <c r="F76" s="120"/>
      <c r="G76" s="266"/>
      <c r="H76" s="211"/>
      <c r="I76" s="210"/>
      <c r="J76" s="210"/>
      <c r="K76" s="105"/>
      <c r="L76" s="105"/>
      <c r="M76" s="105"/>
      <c r="N76" s="105"/>
      <c r="O76" s="105"/>
      <c r="P76" s="105"/>
      <c r="Q76" s="105"/>
      <c r="R76" s="105"/>
    </row>
    <row r="77" spans="1:18" s="86" customFormat="1" ht="38.25" x14ac:dyDescent="0.2">
      <c r="A77" s="138"/>
      <c r="B77" s="218" t="s">
        <v>218</v>
      </c>
      <c r="C77" s="109" t="s">
        <v>166</v>
      </c>
      <c r="D77" s="174" t="s">
        <v>134</v>
      </c>
      <c r="E77" s="196">
        <v>195</v>
      </c>
      <c r="F77" s="122">
        <v>0</v>
      </c>
      <c r="G77" s="112">
        <f>PRODUCT(D77:F77)</f>
        <v>0</v>
      </c>
      <c r="H77" s="145"/>
      <c r="I77" s="208"/>
      <c r="J77" s="208"/>
      <c r="K77" s="85"/>
      <c r="L77" s="85"/>
      <c r="M77" s="85"/>
      <c r="N77" s="85"/>
      <c r="O77" s="85"/>
      <c r="P77" s="85"/>
      <c r="Q77" s="85"/>
      <c r="R77" s="85"/>
    </row>
    <row r="78" spans="1:18" s="86" customFormat="1" x14ac:dyDescent="0.2">
      <c r="A78" s="138"/>
      <c r="B78" s="218"/>
      <c r="C78" s="138"/>
      <c r="D78" s="138"/>
      <c r="E78" s="138"/>
      <c r="F78" s="138">
        <v>0</v>
      </c>
      <c r="G78" s="138"/>
      <c r="H78" s="145"/>
      <c r="I78" s="208"/>
      <c r="J78" s="208"/>
      <c r="K78" s="85"/>
      <c r="L78" s="85"/>
      <c r="M78" s="85"/>
      <c r="N78" s="85"/>
      <c r="O78" s="85"/>
      <c r="P78" s="85"/>
      <c r="Q78" s="85"/>
      <c r="R78" s="85"/>
    </row>
    <row r="79" spans="1:18" s="86" customFormat="1" ht="38.25" x14ac:dyDescent="0.2">
      <c r="A79" s="138"/>
      <c r="B79" s="218" t="s">
        <v>219</v>
      </c>
      <c r="C79" s="109" t="s">
        <v>210</v>
      </c>
      <c r="D79" s="174" t="s">
        <v>134</v>
      </c>
      <c r="E79" s="197">
        <v>3</v>
      </c>
      <c r="F79" s="122">
        <v>0</v>
      </c>
      <c r="G79" s="122">
        <f>PRODUCT(D79:F79)</f>
        <v>0</v>
      </c>
      <c r="H79" s="145"/>
      <c r="I79" s="208"/>
      <c r="J79" s="208"/>
      <c r="K79" s="85"/>
      <c r="L79" s="85"/>
      <c r="M79" s="85"/>
      <c r="N79" s="85"/>
      <c r="O79" s="85"/>
      <c r="P79" s="85"/>
      <c r="Q79" s="85"/>
      <c r="R79" s="85"/>
    </row>
    <row r="80" spans="1:18" s="86" customFormat="1" x14ac:dyDescent="0.2">
      <c r="A80" s="138"/>
      <c r="B80" s="218"/>
      <c r="C80" s="138"/>
      <c r="D80" s="138"/>
      <c r="E80" s="138"/>
      <c r="F80" s="138"/>
      <c r="G80" s="138"/>
      <c r="H80" s="145"/>
      <c r="I80" s="208"/>
      <c r="J80" s="208"/>
      <c r="K80" s="85"/>
      <c r="L80" s="85"/>
      <c r="M80" s="85"/>
      <c r="N80" s="85"/>
      <c r="O80" s="85"/>
      <c r="P80" s="85"/>
      <c r="Q80" s="85"/>
      <c r="R80" s="85"/>
    </row>
    <row r="81" spans="1:18" s="86" customFormat="1" ht="38.25" x14ac:dyDescent="0.2">
      <c r="A81" s="138"/>
      <c r="B81" s="218" t="s">
        <v>220</v>
      </c>
      <c r="C81" s="109" t="s">
        <v>209</v>
      </c>
      <c r="D81" s="174" t="s">
        <v>134</v>
      </c>
      <c r="E81" s="197">
        <v>80</v>
      </c>
      <c r="F81" s="122">
        <v>0</v>
      </c>
      <c r="G81" s="122">
        <f>PRODUCT(D81:F81)</f>
        <v>0</v>
      </c>
      <c r="H81" s="145"/>
      <c r="I81" s="208"/>
      <c r="J81" s="208"/>
      <c r="K81" s="85"/>
      <c r="L81" s="85"/>
      <c r="M81" s="85"/>
      <c r="N81" s="85"/>
      <c r="O81" s="85"/>
      <c r="P81" s="85"/>
      <c r="Q81" s="85"/>
      <c r="R81" s="85"/>
    </row>
    <row r="82" spans="1:18" s="86" customFormat="1" x14ac:dyDescent="0.2">
      <c r="A82" s="138"/>
      <c r="B82" s="138"/>
      <c r="C82" s="138"/>
      <c r="D82" s="138"/>
      <c r="E82" s="138"/>
      <c r="F82" s="138">
        <v>0</v>
      </c>
      <c r="G82" s="138"/>
      <c r="H82" s="145"/>
      <c r="I82" s="208"/>
      <c r="J82" s="208"/>
      <c r="K82" s="85"/>
      <c r="L82" s="85"/>
      <c r="M82" s="85"/>
      <c r="N82" s="85"/>
      <c r="O82" s="85"/>
      <c r="P82" s="85"/>
      <c r="Q82" s="85"/>
      <c r="R82" s="85"/>
    </row>
    <row r="83" spans="1:18" s="86" customFormat="1" x14ac:dyDescent="0.2">
      <c r="A83" s="138"/>
      <c r="B83" s="272" t="s">
        <v>214</v>
      </c>
      <c r="C83" s="272"/>
      <c r="D83" s="274" t="s">
        <v>145</v>
      </c>
      <c r="E83" s="276">
        <v>1</v>
      </c>
      <c r="F83" s="276">
        <v>0</v>
      </c>
      <c r="G83" s="288">
        <f>PRODUCT(D83:F83)</f>
        <v>0</v>
      </c>
      <c r="H83" s="145"/>
      <c r="I83" s="208"/>
      <c r="J83" s="208"/>
      <c r="K83" s="85"/>
      <c r="L83" s="85"/>
      <c r="M83" s="85"/>
      <c r="N83" s="85"/>
      <c r="O83" s="85"/>
      <c r="P83" s="85"/>
      <c r="Q83" s="85"/>
      <c r="R83" s="85"/>
    </row>
    <row r="84" spans="1:18" s="88" customFormat="1" x14ac:dyDescent="0.2">
      <c r="A84" s="138"/>
      <c r="B84" s="138"/>
      <c r="C84" s="138"/>
      <c r="D84" s="138"/>
      <c r="E84" s="138"/>
      <c r="F84" s="138">
        <v>0</v>
      </c>
      <c r="G84" s="138"/>
      <c r="H84" s="160"/>
      <c r="I84" s="308"/>
      <c r="J84" s="308"/>
      <c r="K84" s="87"/>
      <c r="L84" s="87"/>
      <c r="M84" s="87"/>
      <c r="N84" s="87"/>
      <c r="O84" s="87"/>
      <c r="P84" s="87"/>
      <c r="Q84" s="87"/>
      <c r="R84" s="87"/>
    </row>
    <row r="85" spans="1:18" s="86" customFormat="1" x14ac:dyDescent="0.2">
      <c r="A85" s="271"/>
      <c r="B85" s="289" t="s">
        <v>211</v>
      </c>
      <c r="C85" s="290" t="s">
        <v>213</v>
      </c>
      <c r="D85" s="291"/>
      <c r="E85" s="292"/>
      <c r="F85" s="293"/>
      <c r="G85" s="293"/>
      <c r="H85" s="145"/>
      <c r="I85" s="208"/>
      <c r="J85" s="208"/>
      <c r="K85" s="85"/>
      <c r="L85" s="85"/>
      <c r="M85" s="85"/>
      <c r="N85" s="85"/>
      <c r="O85" s="85"/>
      <c r="P85" s="85"/>
      <c r="Q85" s="85"/>
      <c r="R85" s="85"/>
    </row>
    <row r="86" spans="1:18" s="153" customFormat="1" x14ac:dyDescent="0.2">
      <c r="A86" s="138"/>
      <c r="B86" s="175"/>
      <c r="C86" s="163"/>
      <c r="D86" s="174"/>
      <c r="E86" s="166"/>
      <c r="F86" s="122"/>
      <c r="G86" s="164"/>
      <c r="H86" s="224"/>
      <c r="I86" s="309"/>
      <c r="J86" s="309"/>
      <c r="K86" s="152"/>
      <c r="L86" s="152"/>
      <c r="M86" s="152"/>
      <c r="N86" s="152"/>
      <c r="O86" s="152"/>
      <c r="P86" s="152"/>
      <c r="Q86" s="152"/>
      <c r="R86" s="152"/>
    </row>
    <row r="87" spans="1:18" s="86" customFormat="1" ht="76.5" x14ac:dyDescent="0.2">
      <c r="A87" s="138"/>
      <c r="B87" s="218" t="s">
        <v>221</v>
      </c>
      <c r="C87" s="109" t="s">
        <v>212</v>
      </c>
      <c r="D87" s="257" t="s">
        <v>131</v>
      </c>
      <c r="E87" s="258">
        <v>1</v>
      </c>
      <c r="F87" s="122">
        <v>0</v>
      </c>
      <c r="G87" s="164">
        <f>PRODUCT(E87:F87)</f>
        <v>0</v>
      </c>
      <c r="H87" s="145"/>
      <c r="I87" s="208"/>
      <c r="J87" s="208"/>
      <c r="K87" s="85"/>
      <c r="L87" s="85"/>
      <c r="M87" s="85"/>
      <c r="N87" s="85"/>
      <c r="O87" s="85"/>
      <c r="P87" s="85"/>
      <c r="Q87" s="85"/>
      <c r="R87" s="85"/>
    </row>
    <row r="88" spans="1:18" s="86" customFormat="1" ht="25.5" x14ac:dyDescent="0.2">
      <c r="A88" s="138"/>
      <c r="B88" s="175"/>
      <c r="C88" s="109" t="s">
        <v>167</v>
      </c>
      <c r="D88" s="257"/>
      <c r="E88" s="258"/>
      <c r="F88" s="259"/>
      <c r="G88" s="122"/>
      <c r="H88" s="145"/>
      <c r="I88" s="208"/>
      <c r="J88" s="208"/>
      <c r="K88" s="85"/>
      <c r="L88" s="85"/>
      <c r="M88" s="85"/>
      <c r="N88" s="85"/>
      <c r="O88" s="85"/>
      <c r="P88" s="85"/>
      <c r="Q88" s="85"/>
      <c r="R88" s="85"/>
    </row>
    <row r="89" spans="1:18" s="153" customFormat="1" x14ac:dyDescent="0.2">
      <c r="A89" s="138"/>
      <c r="B89" s="175"/>
      <c r="C89" s="109"/>
      <c r="D89" s="257"/>
      <c r="E89" s="258"/>
      <c r="F89" s="259"/>
      <c r="G89" s="122"/>
      <c r="H89" s="224"/>
      <c r="I89" s="309"/>
      <c r="J89" s="309"/>
      <c r="K89" s="152"/>
      <c r="L89" s="152"/>
      <c r="M89" s="152"/>
      <c r="N89" s="152"/>
      <c r="O89" s="152"/>
      <c r="P89" s="152"/>
      <c r="Q89" s="152"/>
      <c r="R89" s="152"/>
    </row>
    <row r="90" spans="1:18" s="88" customFormat="1" ht="38.25" x14ac:dyDescent="0.2">
      <c r="A90" s="138"/>
      <c r="B90" s="175"/>
      <c r="C90" s="109" t="s">
        <v>223</v>
      </c>
      <c r="D90" s="257" t="s">
        <v>145</v>
      </c>
      <c r="E90" s="258">
        <v>1</v>
      </c>
      <c r="F90" s="122">
        <v>0</v>
      </c>
      <c r="G90" s="164">
        <f>PRODUCT(E90:F90)</f>
        <v>0</v>
      </c>
      <c r="H90" s="160"/>
      <c r="I90" s="308"/>
      <c r="J90" s="308"/>
      <c r="K90" s="87"/>
      <c r="L90" s="87"/>
      <c r="M90" s="87"/>
      <c r="N90" s="87"/>
      <c r="O90" s="87"/>
      <c r="P90" s="87"/>
      <c r="Q90" s="87"/>
      <c r="R90" s="87"/>
    </row>
    <row r="91" spans="1:18" s="153" customFormat="1" x14ac:dyDescent="0.2">
      <c r="A91" s="138"/>
      <c r="B91" s="175"/>
      <c r="C91" s="109"/>
      <c r="D91" s="257"/>
      <c r="E91" s="258"/>
      <c r="F91" s="259"/>
      <c r="G91" s="122"/>
      <c r="H91" s="224"/>
      <c r="I91" s="309"/>
      <c r="J91" s="309"/>
      <c r="K91" s="152"/>
      <c r="L91" s="152"/>
      <c r="M91" s="152"/>
      <c r="N91" s="152"/>
      <c r="O91" s="152"/>
      <c r="P91" s="152"/>
      <c r="Q91" s="152"/>
      <c r="R91" s="152"/>
    </row>
    <row r="92" spans="1:18" s="153" customFormat="1" ht="38.25" x14ac:dyDescent="0.2">
      <c r="A92" s="138"/>
      <c r="B92" s="218" t="s">
        <v>222</v>
      </c>
      <c r="C92" s="108" t="s">
        <v>225</v>
      </c>
      <c r="D92" s="126" t="s">
        <v>132</v>
      </c>
      <c r="E92" s="260">
        <v>30</v>
      </c>
      <c r="F92" s="127">
        <v>0</v>
      </c>
      <c r="G92" s="164">
        <f>PRODUCT(E92:F92)</f>
        <v>0</v>
      </c>
      <c r="H92" s="224"/>
      <c r="I92" s="309"/>
      <c r="J92" s="309"/>
      <c r="K92" s="152"/>
      <c r="L92" s="152"/>
      <c r="M92" s="152"/>
      <c r="N92" s="152"/>
      <c r="O92" s="152"/>
      <c r="P92" s="152"/>
      <c r="Q92" s="152"/>
      <c r="R92" s="152"/>
    </row>
    <row r="93" spans="1:18" s="153" customFormat="1" x14ac:dyDescent="0.2">
      <c r="A93" s="138"/>
      <c r="B93" s="111"/>
      <c r="C93" s="110"/>
      <c r="D93" s="176"/>
      <c r="E93" s="114"/>
      <c r="F93" s="112">
        <v>0</v>
      </c>
      <c r="G93" s="112"/>
      <c r="H93" s="224"/>
      <c r="I93" s="309"/>
      <c r="J93" s="309"/>
      <c r="K93" s="152"/>
      <c r="L93" s="152"/>
      <c r="M93" s="152"/>
      <c r="N93" s="152"/>
      <c r="O93" s="152"/>
      <c r="P93" s="152"/>
      <c r="Q93" s="152"/>
      <c r="R93" s="152"/>
    </row>
    <row r="94" spans="1:18" s="86" customFormat="1" x14ac:dyDescent="0.2">
      <c r="A94" s="138"/>
      <c r="B94" s="272" t="s">
        <v>25</v>
      </c>
      <c r="C94" s="286"/>
      <c r="D94" s="274"/>
      <c r="E94" s="294"/>
      <c r="F94" s="276">
        <v>0</v>
      </c>
      <c r="G94" s="287">
        <f>SUM(G87:G93)</f>
        <v>0</v>
      </c>
      <c r="H94" s="145"/>
      <c r="I94" s="208"/>
      <c r="J94" s="208"/>
      <c r="K94" s="85"/>
      <c r="L94" s="85"/>
      <c r="M94" s="85"/>
      <c r="N94" s="85"/>
      <c r="O94" s="85"/>
      <c r="P94" s="85"/>
      <c r="Q94" s="85"/>
      <c r="R94" s="85"/>
    </row>
    <row r="95" spans="1:18" s="88" customFormat="1" x14ac:dyDescent="0.2">
      <c r="A95" s="138"/>
      <c r="B95" s="138"/>
      <c r="C95" s="138"/>
      <c r="D95" s="138"/>
      <c r="E95" s="138"/>
      <c r="F95" s="138">
        <v>0</v>
      </c>
      <c r="G95" s="138"/>
      <c r="H95" s="160"/>
      <c r="I95" s="308"/>
      <c r="J95" s="308"/>
      <c r="K95" s="87"/>
      <c r="L95" s="87"/>
      <c r="M95" s="87"/>
      <c r="N95" s="87"/>
      <c r="O95" s="87"/>
      <c r="P95" s="87"/>
      <c r="Q95" s="87"/>
      <c r="R95" s="87"/>
    </row>
    <row r="96" spans="1:18" s="86" customFormat="1" x14ac:dyDescent="0.2">
      <c r="A96" s="138"/>
      <c r="B96" s="289" t="s">
        <v>224</v>
      </c>
      <c r="C96" s="295"/>
      <c r="D96" s="297" t="s">
        <v>145</v>
      </c>
      <c r="E96" s="292">
        <v>1</v>
      </c>
      <c r="F96" s="293">
        <v>0</v>
      </c>
      <c r="G96" s="288">
        <f>PRODUCT(D96:F96)</f>
        <v>0</v>
      </c>
      <c r="H96" s="145"/>
      <c r="I96" s="208"/>
      <c r="J96" s="208"/>
      <c r="K96" s="85"/>
      <c r="L96" s="85"/>
      <c r="M96" s="85"/>
      <c r="N96" s="85"/>
      <c r="O96" s="85"/>
      <c r="P96" s="85"/>
      <c r="Q96" s="85"/>
      <c r="R96" s="85"/>
    </row>
    <row r="97" spans="1:18" s="86" customFormat="1" x14ac:dyDescent="0.2">
      <c r="A97" s="138"/>
      <c r="B97" s="138"/>
      <c r="C97" s="138"/>
      <c r="D97" s="138"/>
      <c r="E97" s="138"/>
      <c r="F97" s="138">
        <v>0</v>
      </c>
      <c r="G97" s="138"/>
      <c r="H97" s="145"/>
      <c r="I97" s="208"/>
      <c r="J97" s="208"/>
      <c r="K97" s="85"/>
      <c r="L97" s="85"/>
      <c r="M97" s="85"/>
      <c r="N97" s="85"/>
      <c r="O97" s="85"/>
      <c r="P97" s="85"/>
      <c r="Q97" s="85"/>
      <c r="R97" s="85"/>
    </row>
    <row r="98" spans="1:18" s="86" customFormat="1" x14ac:dyDescent="0.2">
      <c r="A98" s="271"/>
      <c r="B98" s="272" t="s">
        <v>77</v>
      </c>
      <c r="C98" s="296" t="s">
        <v>226</v>
      </c>
      <c r="D98" s="274"/>
      <c r="E98" s="276"/>
      <c r="F98" s="276">
        <v>0</v>
      </c>
      <c r="G98" s="276"/>
      <c r="H98" s="145"/>
      <c r="I98" s="208"/>
      <c r="J98" s="208"/>
      <c r="K98" s="85"/>
      <c r="L98" s="85"/>
      <c r="M98" s="85"/>
      <c r="N98" s="85"/>
      <c r="O98" s="85"/>
      <c r="P98" s="85"/>
      <c r="Q98" s="85"/>
      <c r="R98" s="85"/>
    </row>
    <row r="99" spans="1:18" s="86" customFormat="1" x14ac:dyDescent="0.2">
      <c r="A99" s="138"/>
      <c r="B99" s="134"/>
      <c r="C99" s="161"/>
      <c r="D99" s="176"/>
      <c r="E99" s="124"/>
      <c r="F99" s="112">
        <v>0</v>
      </c>
      <c r="G99" s="112"/>
      <c r="H99" s="145"/>
      <c r="I99" s="208"/>
      <c r="J99" s="208"/>
      <c r="K99" s="85"/>
      <c r="L99" s="85"/>
      <c r="M99" s="85"/>
      <c r="N99" s="85"/>
      <c r="O99" s="85"/>
      <c r="P99" s="85"/>
      <c r="Q99" s="85"/>
      <c r="R99" s="85"/>
    </row>
    <row r="100" spans="1:18" s="86" customFormat="1" ht="25.5" x14ac:dyDescent="0.2">
      <c r="A100" s="138"/>
      <c r="B100" s="219" t="s">
        <v>228</v>
      </c>
      <c r="C100" s="237" t="s">
        <v>229</v>
      </c>
      <c r="D100" s="238" t="s">
        <v>131</v>
      </c>
      <c r="E100" s="239">
        <v>2</v>
      </c>
      <c r="F100" s="122">
        <v>0</v>
      </c>
      <c r="G100" s="122">
        <f>PRODUCT(D100:F100)</f>
        <v>0</v>
      </c>
      <c r="H100" s="145"/>
      <c r="I100" s="208"/>
      <c r="J100" s="208"/>
      <c r="K100" s="85"/>
      <c r="L100" s="85"/>
      <c r="M100" s="85"/>
      <c r="N100" s="85"/>
      <c r="O100" s="85"/>
      <c r="P100" s="85"/>
      <c r="Q100" s="85"/>
      <c r="R100" s="85"/>
    </row>
    <row r="101" spans="1:18" s="86" customFormat="1" x14ac:dyDescent="0.2">
      <c r="A101" s="138"/>
      <c r="B101" s="219"/>
      <c r="C101" s="161"/>
      <c r="D101" s="176"/>
      <c r="E101" s="124"/>
      <c r="F101" s="122">
        <v>0</v>
      </c>
      <c r="G101" s="112"/>
      <c r="H101" s="145"/>
      <c r="I101" s="208"/>
      <c r="J101" s="208"/>
      <c r="K101" s="85"/>
      <c r="L101" s="85"/>
      <c r="M101" s="85"/>
      <c r="N101" s="85"/>
      <c r="O101" s="85"/>
      <c r="P101" s="85"/>
      <c r="Q101" s="85"/>
      <c r="R101" s="85"/>
    </row>
    <row r="102" spans="1:18" s="86" customFormat="1" x14ac:dyDescent="0.2">
      <c r="A102" s="138"/>
      <c r="B102" s="219" t="s">
        <v>230</v>
      </c>
      <c r="C102" s="109" t="s">
        <v>241</v>
      </c>
      <c r="D102" s="174" t="s">
        <v>131</v>
      </c>
      <c r="E102" s="166">
        <v>2</v>
      </c>
      <c r="F102" s="122">
        <v>0</v>
      </c>
      <c r="G102" s="164">
        <f>PRODUCT(D102:F102)</f>
        <v>0</v>
      </c>
      <c r="H102" s="145"/>
      <c r="I102" s="208"/>
      <c r="J102" s="208"/>
      <c r="K102" s="85"/>
      <c r="L102" s="85"/>
      <c r="M102" s="85"/>
      <c r="N102" s="85"/>
      <c r="O102" s="85"/>
      <c r="P102" s="85"/>
      <c r="Q102" s="85"/>
      <c r="R102" s="85"/>
    </row>
    <row r="103" spans="1:18" s="86" customFormat="1" x14ac:dyDescent="0.2">
      <c r="A103" s="138"/>
      <c r="B103" s="219"/>
      <c r="C103" s="161"/>
      <c r="D103" s="176"/>
      <c r="E103" s="124"/>
      <c r="F103" s="122">
        <v>0</v>
      </c>
      <c r="G103" s="112"/>
      <c r="H103" s="145"/>
      <c r="I103" s="208"/>
      <c r="J103" s="208"/>
      <c r="K103" s="85"/>
      <c r="L103" s="85"/>
      <c r="M103" s="85"/>
      <c r="N103" s="85"/>
      <c r="O103" s="85"/>
      <c r="P103" s="85"/>
      <c r="Q103" s="85"/>
      <c r="R103" s="85"/>
    </row>
    <row r="104" spans="1:18" s="86" customFormat="1" x14ac:dyDescent="0.2">
      <c r="A104" s="138"/>
      <c r="B104" s="219" t="s">
        <v>231</v>
      </c>
      <c r="C104" s="109" t="s">
        <v>233</v>
      </c>
      <c r="D104" s="174" t="s">
        <v>131</v>
      </c>
      <c r="E104" s="166">
        <v>2</v>
      </c>
      <c r="F104" s="122">
        <v>0</v>
      </c>
      <c r="G104" s="164">
        <f>PRODUCT(D104:F104)</f>
        <v>0</v>
      </c>
      <c r="H104" s="145"/>
      <c r="I104" s="208"/>
      <c r="J104" s="208"/>
      <c r="K104" s="85"/>
      <c r="L104" s="85"/>
      <c r="M104" s="85"/>
      <c r="N104" s="85"/>
      <c r="O104" s="85"/>
      <c r="P104" s="85"/>
      <c r="Q104" s="85"/>
      <c r="R104" s="85"/>
    </row>
    <row r="105" spans="1:18" s="86" customFormat="1" x14ac:dyDescent="0.2">
      <c r="A105" s="138"/>
      <c r="B105" s="219"/>
      <c r="C105" s="161"/>
      <c r="D105" s="176"/>
      <c r="E105" s="124"/>
      <c r="F105" s="122">
        <v>0</v>
      </c>
      <c r="G105" s="112"/>
      <c r="H105" s="145"/>
      <c r="I105" s="208"/>
      <c r="J105" s="208"/>
      <c r="K105" s="85"/>
      <c r="L105" s="85"/>
      <c r="M105" s="85"/>
      <c r="N105" s="85"/>
      <c r="O105" s="85"/>
      <c r="P105" s="85"/>
      <c r="Q105" s="85"/>
      <c r="R105" s="85"/>
    </row>
    <row r="106" spans="1:18" s="86" customFormat="1" x14ac:dyDescent="0.2">
      <c r="A106" s="138"/>
      <c r="B106" s="219" t="s">
        <v>232</v>
      </c>
      <c r="C106" s="109" t="s">
        <v>234</v>
      </c>
      <c r="D106" s="174" t="s">
        <v>131</v>
      </c>
      <c r="E106" s="166">
        <v>2</v>
      </c>
      <c r="F106" s="122">
        <v>0</v>
      </c>
      <c r="G106" s="164">
        <f>PRODUCT(D106:F106)</f>
        <v>0</v>
      </c>
      <c r="H106" s="145"/>
      <c r="I106" s="208"/>
      <c r="J106" s="208"/>
      <c r="K106" s="85"/>
      <c r="L106" s="85"/>
      <c r="M106" s="85"/>
      <c r="N106" s="85"/>
      <c r="O106" s="85"/>
      <c r="P106" s="85"/>
      <c r="Q106" s="85"/>
      <c r="R106" s="85"/>
    </row>
    <row r="107" spans="1:18" s="86" customFormat="1" x14ac:dyDescent="0.2">
      <c r="A107" s="138"/>
      <c r="B107" s="219"/>
      <c r="C107" s="161"/>
      <c r="D107" s="176"/>
      <c r="E107" s="124"/>
      <c r="F107" s="122">
        <v>0</v>
      </c>
      <c r="G107" s="112"/>
      <c r="H107" s="145"/>
      <c r="I107" s="208"/>
      <c r="J107" s="208"/>
      <c r="K107" s="85"/>
      <c r="L107" s="85"/>
      <c r="M107" s="85"/>
      <c r="N107" s="85"/>
      <c r="O107" s="85"/>
      <c r="P107" s="85"/>
      <c r="Q107" s="85"/>
      <c r="R107" s="85"/>
    </row>
    <row r="108" spans="1:18" s="86" customFormat="1" ht="25.5" x14ac:dyDescent="0.2">
      <c r="A108" s="138"/>
      <c r="B108" s="219" t="s">
        <v>242</v>
      </c>
      <c r="C108" s="109" t="s">
        <v>169</v>
      </c>
      <c r="D108" s="216" t="s">
        <v>133</v>
      </c>
      <c r="E108" s="165">
        <v>5</v>
      </c>
      <c r="F108" s="122">
        <v>0</v>
      </c>
      <c r="G108" s="122">
        <f>PRODUCT(D108:F108)</f>
        <v>0</v>
      </c>
      <c r="H108" s="145"/>
      <c r="I108" s="208"/>
      <c r="J108" s="208"/>
      <c r="K108" s="85"/>
      <c r="L108" s="85"/>
      <c r="M108" s="85"/>
      <c r="N108" s="85"/>
      <c r="O108" s="85"/>
      <c r="P108" s="85"/>
      <c r="Q108" s="85"/>
      <c r="R108" s="85"/>
    </row>
    <row r="109" spans="1:18" s="86" customFormat="1" x14ac:dyDescent="0.2">
      <c r="A109" s="138"/>
      <c r="B109" s="219"/>
      <c r="C109" s="109"/>
      <c r="D109" s="216"/>
      <c r="E109" s="165"/>
      <c r="F109" s="122">
        <v>0</v>
      </c>
      <c r="G109" s="122"/>
      <c r="H109" s="145"/>
      <c r="I109" s="208"/>
      <c r="J109" s="208"/>
      <c r="K109" s="85"/>
      <c r="L109" s="85"/>
      <c r="M109" s="85"/>
      <c r="N109" s="85"/>
      <c r="O109" s="85"/>
      <c r="P109" s="85"/>
      <c r="Q109" s="85"/>
      <c r="R109" s="85"/>
    </row>
    <row r="110" spans="1:18" s="86" customFormat="1" x14ac:dyDescent="0.2">
      <c r="A110" s="138"/>
      <c r="B110" s="219" t="s">
        <v>243</v>
      </c>
      <c r="C110" s="109" t="s">
        <v>235</v>
      </c>
      <c r="D110" s="256" t="s">
        <v>131</v>
      </c>
      <c r="E110" s="165">
        <v>2</v>
      </c>
      <c r="F110" s="122">
        <v>0</v>
      </c>
      <c r="G110" s="122">
        <f>PRODUCT(D110:F110)</f>
        <v>0</v>
      </c>
      <c r="H110" s="145"/>
      <c r="I110" s="208"/>
      <c r="J110" s="208"/>
      <c r="K110" s="85"/>
      <c r="L110" s="85"/>
      <c r="M110" s="85"/>
      <c r="N110" s="85"/>
      <c r="O110" s="85"/>
      <c r="P110" s="85"/>
      <c r="Q110" s="85"/>
      <c r="R110" s="85"/>
    </row>
    <row r="111" spans="1:18" s="86" customFormat="1" x14ac:dyDescent="0.2">
      <c r="A111" s="138"/>
      <c r="B111" s="219"/>
      <c r="C111" s="161"/>
      <c r="D111" s="176"/>
      <c r="E111" s="124"/>
      <c r="F111" s="122">
        <v>0</v>
      </c>
      <c r="G111" s="112"/>
      <c r="H111" s="145"/>
      <c r="I111" s="208"/>
      <c r="J111" s="208"/>
      <c r="K111" s="85"/>
      <c r="L111" s="85"/>
      <c r="M111" s="85"/>
      <c r="N111" s="85"/>
      <c r="O111" s="85"/>
      <c r="P111" s="85"/>
      <c r="Q111" s="85"/>
      <c r="R111" s="85"/>
    </row>
    <row r="112" spans="1:18" s="86" customFormat="1" ht="25.5" x14ac:dyDescent="0.2">
      <c r="A112" s="138"/>
      <c r="B112" s="219" t="s">
        <v>244</v>
      </c>
      <c r="C112" s="110" t="s">
        <v>170</v>
      </c>
      <c r="D112" s="181" t="s">
        <v>133</v>
      </c>
      <c r="E112" s="114">
        <v>3</v>
      </c>
      <c r="F112" s="122">
        <v>0</v>
      </c>
      <c r="G112" s="112">
        <f>PRODUCT(D112:F112)</f>
        <v>0</v>
      </c>
      <c r="H112" s="145"/>
      <c r="I112" s="208"/>
      <c r="J112" s="208"/>
      <c r="K112" s="85"/>
      <c r="L112" s="85"/>
      <c r="M112" s="85"/>
      <c r="N112" s="85"/>
      <c r="O112" s="85"/>
      <c r="P112" s="85"/>
      <c r="Q112" s="85"/>
      <c r="R112" s="85"/>
    </row>
    <row r="113" spans="1:18" s="86" customFormat="1" x14ac:dyDescent="0.2">
      <c r="A113" s="138"/>
      <c r="B113" s="219"/>
      <c r="C113" s="110"/>
      <c r="D113" s="181"/>
      <c r="E113" s="114"/>
      <c r="F113" s="122">
        <v>0</v>
      </c>
      <c r="G113" s="112"/>
      <c r="H113" s="145"/>
      <c r="I113" s="208"/>
      <c r="J113" s="208"/>
      <c r="K113" s="85"/>
      <c r="L113" s="85"/>
      <c r="M113" s="85"/>
      <c r="N113" s="85"/>
      <c r="O113" s="85"/>
      <c r="P113" s="85"/>
      <c r="Q113" s="85"/>
      <c r="R113" s="85"/>
    </row>
    <row r="114" spans="1:18" s="84" customFormat="1" ht="25.5" x14ac:dyDescent="0.2">
      <c r="A114" s="138"/>
      <c r="B114" s="111" t="s">
        <v>245</v>
      </c>
      <c r="C114" s="113" t="s">
        <v>174</v>
      </c>
      <c r="D114" s="118" t="s">
        <v>132</v>
      </c>
      <c r="E114" s="119">
        <v>25</v>
      </c>
      <c r="F114" s="122">
        <v>0</v>
      </c>
      <c r="G114" s="112">
        <f>PRODUCT(D114:F114)</f>
        <v>0</v>
      </c>
      <c r="H114" s="223"/>
      <c r="I114" s="310"/>
      <c r="J114" s="310"/>
      <c r="K114" s="83"/>
      <c r="L114" s="83"/>
      <c r="M114" s="83"/>
      <c r="N114" s="83"/>
      <c r="O114" s="83"/>
      <c r="P114" s="83"/>
      <c r="Q114" s="83"/>
      <c r="R114" s="83"/>
    </row>
    <row r="115" spans="1:18" s="84" customFormat="1" x14ac:dyDescent="0.2">
      <c r="A115" s="138"/>
      <c r="B115" s="162"/>
      <c r="C115" s="122"/>
      <c r="D115" s="122"/>
      <c r="E115" s="122"/>
      <c r="F115" s="122">
        <v>0</v>
      </c>
      <c r="G115" s="122"/>
      <c r="H115" s="223"/>
      <c r="I115" s="310"/>
      <c r="J115" s="310"/>
      <c r="K115" s="83"/>
      <c r="L115" s="83"/>
      <c r="M115" s="83"/>
      <c r="N115" s="83"/>
      <c r="O115" s="83"/>
      <c r="P115" s="83"/>
      <c r="Q115" s="83"/>
      <c r="R115" s="83"/>
    </row>
    <row r="116" spans="1:18" s="86" customFormat="1" x14ac:dyDescent="0.2">
      <c r="A116" s="138"/>
      <c r="B116" s="272" t="s">
        <v>25</v>
      </c>
      <c r="C116" s="286"/>
      <c r="D116" s="274"/>
      <c r="E116" s="276"/>
      <c r="F116" s="276">
        <v>0</v>
      </c>
      <c r="G116" s="287">
        <f>SUM(G100:G115)</f>
        <v>0</v>
      </c>
      <c r="H116" s="145"/>
      <c r="I116" s="208"/>
      <c r="J116" s="208"/>
      <c r="K116" s="85"/>
      <c r="L116" s="85"/>
      <c r="M116" s="85"/>
      <c r="N116" s="85"/>
      <c r="O116" s="85"/>
      <c r="P116" s="85"/>
      <c r="Q116" s="85"/>
      <c r="R116" s="85"/>
    </row>
    <row r="117" spans="1:18" s="86" customFormat="1" x14ac:dyDescent="0.2">
      <c r="A117" s="138"/>
      <c r="B117" s="138"/>
      <c r="C117" s="138"/>
      <c r="D117" s="138"/>
      <c r="E117" s="138"/>
      <c r="F117" s="138">
        <v>0</v>
      </c>
      <c r="G117" s="138"/>
      <c r="H117" s="145"/>
      <c r="I117" s="208"/>
      <c r="J117" s="208"/>
      <c r="K117" s="85"/>
      <c r="L117" s="85"/>
      <c r="M117" s="85"/>
      <c r="N117" s="85"/>
      <c r="O117" s="85"/>
      <c r="P117" s="85"/>
      <c r="Q117" s="85"/>
      <c r="R117" s="85"/>
    </row>
    <row r="118" spans="1:18" s="86" customFormat="1" x14ac:dyDescent="0.2">
      <c r="A118" s="138"/>
      <c r="B118" s="289" t="s">
        <v>227</v>
      </c>
      <c r="C118" s="295"/>
      <c r="D118" s="274" t="s">
        <v>145</v>
      </c>
      <c r="E118" s="276">
        <v>1</v>
      </c>
      <c r="F118" s="276">
        <v>0</v>
      </c>
      <c r="G118" s="288">
        <f>PRODUCT(D118:F118)</f>
        <v>0</v>
      </c>
      <c r="H118" s="145"/>
      <c r="I118" s="208"/>
      <c r="J118" s="208"/>
      <c r="K118" s="85"/>
      <c r="L118" s="85"/>
      <c r="M118" s="85"/>
      <c r="N118" s="85"/>
      <c r="O118" s="85"/>
      <c r="P118" s="85"/>
      <c r="Q118" s="85"/>
      <c r="R118" s="85"/>
    </row>
    <row r="119" spans="1:18" s="88" customFormat="1" x14ac:dyDescent="0.2">
      <c r="A119" s="138"/>
      <c r="B119" s="138"/>
      <c r="C119" s="138"/>
      <c r="D119" s="138"/>
      <c r="E119" s="138"/>
      <c r="F119" s="138">
        <v>0</v>
      </c>
      <c r="G119" s="138"/>
      <c r="H119" s="160"/>
      <c r="I119" s="308"/>
      <c r="J119" s="308"/>
      <c r="K119" s="87"/>
      <c r="L119" s="87"/>
      <c r="M119" s="87"/>
      <c r="N119" s="87"/>
      <c r="O119" s="87"/>
      <c r="P119" s="87"/>
      <c r="Q119" s="87"/>
      <c r="R119" s="87"/>
    </row>
    <row r="120" spans="1:18" s="106" customFormat="1" x14ac:dyDescent="0.2">
      <c r="A120" s="271"/>
      <c r="B120" s="298" t="s">
        <v>73</v>
      </c>
      <c r="C120" s="296" t="s">
        <v>251</v>
      </c>
      <c r="D120" s="299"/>
      <c r="E120" s="300"/>
      <c r="F120" s="301">
        <v>0</v>
      </c>
      <c r="G120" s="301"/>
      <c r="H120" s="211"/>
      <c r="I120" s="210"/>
      <c r="J120" s="210"/>
      <c r="K120" s="105"/>
      <c r="L120" s="105"/>
      <c r="M120" s="105"/>
      <c r="N120" s="105"/>
      <c r="O120" s="105"/>
      <c r="P120" s="105"/>
      <c r="Q120" s="105"/>
      <c r="R120" s="105"/>
    </row>
    <row r="121" spans="1:18" s="106" customFormat="1" x14ac:dyDescent="0.2">
      <c r="A121" s="137"/>
      <c r="B121" s="235"/>
      <c r="C121" s="270"/>
      <c r="D121" s="126"/>
      <c r="E121" s="127"/>
      <c r="F121" s="127">
        <v>0</v>
      </c>
      <c r="G121" s="269"/>
      <c r="H121" s="211"/>
      <c r="I121" s="210"/>
      <c r="J121" s="210"/>
      <c r="K121" s="105"/>
      <c r="L121" s="105"/>
      <c r="M121" s="105"/>
      <c r="N121" s="105"/>
      <c r="O121" s="105"/>
      <c r="P121" s="105"/>
      <c r="Q121" s="105"/>
      <c r="R121" s="105"/>
    </row>
    <row r="122" spans="1:18" s="106" customFormat="1" ht="38.25" x14ac:dyDescent="0.2">
      <c r="A122" s="137"/>
      <c r="B122" s="235" t="s">
        <v>130</v>
      </c>
      <c r="C122" s="109" t="s">
        <v>252</v>
      </c>
      <c r="D122" s="174" t="s">
        <v>131</v>
      </c>
      <c r="E122" s="262">
        <v>1</v>
      </c>
      <c r="F122" s="122">
        <v>0</v>
      </c>
      <c r="G122" s="122">
        <f>PRODUCT(D122:F122)</f>
        <v>0</v>
      </c>
      <c r="H122" s="211"/>
      <c r="I122" s="210"/>
      <c r="J122" s="210"/>
      <c r="K122" s="105"/>
      <c r="L122" s="105"/>
      <c r="M122" s="105"/>
      <c r="N122" s="105"/>
      <c r="O122" s="105"/>
      <c r="P122" s="105"/>
      <c r="Q122" s="105"/>
      <c r="R122" s="105"/>
    </row>
    <row r="123" spans="1:18" s="106" customFormat="1" x14ac:dyDescent="0.2">
      <c r="A123" s="137"/>
      <c r="B123" s="235"/>
      <c r="C123" s="109"/>
      <c r="D123" s="174"/>
      <c r="E123" s="262"/>
      <c r="F123" s="122"/>
      <c r="G123" s="122"/>
      <c r="H123" s="211"/>
      <c r="I123" s="210"/>
      <c r="J123" s="210"/>
      <c r="K123" s="105"/>
      <c r="L123" s="105"/>
      <c r="M123" s="105"/>
      <c r="N123" s="105"/>
      <c r="O123" s="105"/>
      <c r="P123" s="105"/>
      <c r="Q123" s="105"/>
      <c r="R123" s="105"/>
    </row>
    <row r="124" spans="1:18" s="106" customFormat="1" ht="51" x14ac:dyDescent="0.2">
      <c r="A124" s="137"/>
      <c r="B124" s="235" t="s">
        <v>135</v>
      </c>
      <c r="C124" s="109" t="s">
        <v>253</v>
      </c>
      <c r="D124" s="174" t="s">
        <v>131</v>
      </c>
      <c r="E124" s="262">
        <v>1</v>
      </c>
      <c r="F124" s="122">
        <v>0</v>
      </c>
      <c r="G124" s="122">
        <f>PRODUCT(D124:F124)</f>
        <v>0</v>
      </c>
      <c r="H124" s="211"/>
      <c r="I124" s="210"/>
      <c r="J124" s="210"/>
      <c r="K124" s="105"/>
      <c r="L124" s="105"/>
      <c r="M124" s="105"/>
      <c r="N124" s="105"/>
      <c r="O124" s="105"/>
      <c r="P124" s="105"/>
      <c r="Q124" s="105"/>
      <c r="R124" s="105"/>
    </row>
    <row r="125" spans="1:18" s="106" customFormat="1" x14ac:dyDescent="0.2">
      <c r="A125" s="137"/>
      <c r="B125" s="235"/>
      <c r="C125" s="109"/>
      <c r="D125" s="174"/>
      <c r="E125" s="262"/>
      <c r="F125" s="122"/>
      <c r="G125" s="122"/>
      <c r="H125" s="211"/>
      <c r="I125" s="210"/>
      <c r="J125" s="210"/>
      <c r="K125" s="105"/>
      <c r="L125" s="105"/>
      <c r="M125" s="105"/>
      <c r="N125" s="105"/>
      <c r="O125" s="105"/>
      <c r="P125" s="105"/>
      <c r="Q125" s="105"/>
      <c r="R125" s="105"/>
    </row>
    <row r="126" spans="1:18" s="106" customFormat="1" x14ac:dyDescent="0.2">
      <c r="A126" s="137"/>
      <c r="B126" s="235" t="s">
        <v>148</v>
      </c>
      <c r="C126" s="113" t="s">
        <v>246</v>
      </c>
      <c r="D126" s="313" t="s">
        <v>132</v>
      </c>
      <c r="E126" s="314">
        <v>35</v>
      </c>
      <c r="F126" s="268">
        <v>0</v>
      </c>
      <c r="G126" s="122">
        <f>PRODUCT(E126:F126)</f>
        <v>0</v>
      </c>
      <c r="H126" s="211"/>
      <c r="I126" s="210"/>
      <c r="J126" s="210"/>
      <c r="K126" s="105"/>
      <c r="L126" s="105"/>
      <c r="M126" s="105"/>
      <c r="N126" s="105"/>
      <c r="O126" s="105"/>
      <c r="P126" s="105"/>
      <c r="Q126" s="105"/>
      <c r="R126" s="105"/>
    </row>
    <row r="127" spans="1:18" s="106" customFormat="1" x14ac:dyDescent="0.2">
      <c r="A127" s="137"/>
      <c r="B127" s="235"/>
      <c r="C127" s="109"/>
      <c r="D127" s="174"/>
      <c r="E127" s="262"/>
      <c r="F127" s="122"/>
      <c r="G127" s="122"/>
      <c r="H127" s="211"/>
      <c r="I127" s="210"/>
      <c r="J127" s="210"/>
      <c r="K127" s="105"/>
      <c r="L127" s="105"/>
      <c r="M127" s="105"/>
      <c r="N127" s="105"/>
      <c r="O127" s="105"/>
      <c r="P127" s="105"/>
      <c r="Q127" s="105"/>
      <c r="R127" s="105"/>
    </row>
    <row r="128" spans="1:18" s="106" customFormat="1" x14ac:dyDescent="0.2">
      <c r="A128" s="137"/>
      <c r="B128" s="272" t="s">
        <v>175</v>
      </c>
      <c r="C128" s="286"/>
      <c r="D128" s="274"/>
      <c r="E128" s="276"/>
      <c r="F128" s="276">
        <v>0</v>
      </c>
      <c r="G128" s="287">
        <f>SUM(G122:G127)</f>
        <v>0</v>
      </c>
      <c r="H128" s="211"/>
      <c r="I128" s="210"/>
      <c r="J128" s="210"/>
      <c r="K128" s="105"/>
      <c r="L128" s="105"/>
      <c r="M128" s="105"/>
      <c r="N128" s="105"/>
      <c r="O128" s="105"/>
      <c r="P128" s="105"/>
      <c r="Q128" s="105"/>
      <c r="R128" s="105"/>
    </row>
    <row r="129" spans="1:18" s="106" customFormat="1" x14ac:dyDescent="0.2">
      <c r="A129" s="137"/>
      <c r="B129" s="121"/>
      <c r="C129" s="265"/>
      <c r="D129" s="118"/>
      <c r="E129" s="120"/>
      <c r="F129" s="120"/>
      <c r="G129" s="266"/>
      <c r="H129" s="211"/>
      <c r="I129" s="210"/>
      <c r="J129" s="210"/>
      <c r="K129" s="105"/>
      <c r="L129" s="105"/>
      <c r="M129" s="105"/>
      <c r="N129" s="105"/>
      <c r="O129" s="105"/>
      <c r="P129" s="105"/>
      <c r="Q129" s="105"/>
      <c r="R129" s="105"/>
    </row>
    <row r="130" spans="1:18" s="106" customFormat="1" x14ac:dyDescent="0.2">
      <c r="A130" s="271"/>
      <c r="B130" s="298" t="s">
        <v>76</v>
      </c>
      <c r="C130" s="296" t="s">
        <v>240</v>
      </c>
      <c r="D130" s="299"/>
      <c r="E130" s="300"/>
      <c r="F130" s="301">
        <v>0</v>
      </c>
      <c r="G130" s="301"/>
      <c r="H130" s="211"/>
      <c r="I130" s="210"/>
      <c r="J130" s="210"/>
      <c r="K130" s="105"/>
      <c r="L130" s="105"/>
      <c r="M130" s="105"/>
      <c r="N130" s="105"/>
      <c r="O130" s="105"/>
      <c r="P130" s="105"/>
      <c r="Q130" s="105"/>
      <c r="R130" s="105"/>
    </row>
    <row r="131" spans="1:18" s="106" customFormat="1" x14ac:dyDescent="0.2">
      <c r="A131" s="137"/>
      <c r="B131" s="235" t="s">
        <v>237</v>
      </c>
      <c r="C131" s="270"/>
      <c r="D131" s="126"/>
      <c r="E131" s="127"/>
      <c r="F131" s="127">
        <v>0</v>
      </c>
      <c r="G131" s="269"/>
      <c r="H131" s="211"/>
      <c r="I131" s="210"/>
      <c r="J131" s="210"/>
      <c r="K131" s="105"/>
      <c r="L131" s="105"/>
      <c r="M131" s="105"/>
      <c r="N131" s="105"/>
      <c r="O131" s="105"/>
      <c r="P131" s="105"/>
      <c r="Q131" s="105"/>
      <c r="R131" s="105"/>
    </row>
    <row r="132" spans="1:18" s="106" customFormat="1" x14ac:dyDescent="0.2">
      <c r="A132" s="137"/>
      <c r="B132" s="235" t="s">
        <v>247</v>
      </c>
      <c r="C132" s="109"/>
      <c r="D132" s="174"/>
      <c r="E132" s="262"/>
      <c r="F132" s="122"/>
      <c r="G132" s="122"/>
      <c r="H132" s="211"/>
      <c r="I132" s="210"/>
      <c r="J132" s="210"/>
      <c r="K132" s="105"/>
      <c r="L132" s="105"/>
      <c r="M132" s="105"/>
      <c r="N132" s="105"/>
      <c r="O132" s="105"/>
      <c r="P132" s="105"/>
      <c r="Q132" s="105"/>
      <c r="R132" s="105"/>
    </row>
    <row r="133" spans="1:18" s="106" customFormat="1" ht="25.5" x14ac:dyDescent="0.2">
      <c r="A133" s="137"/>
      <c r="B133" s="235"/>
      <c r="C133" s="109" t="s">
        <v>236</v>
      </c>
      <c r="D133" s="174" t="s">
        <v>131</v>
      </c>
      <c r="E133" s="262">
        <v>2</v>
      </c>
      <c r="F133" s="122">
        <v>0</v>
      </c>
      <c r="G133" s="122">
        <f>PRODUCT(D133:F133)</f>
        <v>0</v>
      </c>
      <c r="H133" s="211"/>
      <c r="I133" s="210"/>
      <c r="J133" s="210"/>
      <c r="K133" s="105"/>
      <c r="L133" s="105"/>
      <c r="M133" s="105"/>
      <c r="N133" s="105"/>
      <c r="O133" s="105"/>
      <c r="P133" s="105"/>
      <c r="Q133" s="105"/>
      <c r="R133" s="105"/>
    </row>
    <row r="134" spans="1:18" s="106" customFormat="1" x14ac:dyDescent="0.2">
      <c r="A134" s="137"/>
      <c r="B134" s="235"/>
      <c r="C134" s="109"/>
      <c r="D134" s="174"/>
      <c r="E134" s="262"/>
      <c r="F134" s="122"/>
      <c r="G134" s="122"/>
      <c r="H134" s="211"/>
      <c r="I134" s="210"/>
      <c r="J134" s="210"/>
      <c r="K134" s="105"/>
      <c r="L134" s="105"/>
      <c r="M134" s="105"/>
      <c r="N134" s="105"/>
      <c r="O134" s="105"/>
      <c r="P134" s="105"/>
      <c r="Q134" s="105"/>
      <c r="R134" s="105"/>
    </row>
    <row r="135" spans="1:18" s="106" customFormat="1" x14ac:dyDescent="0.2">
      <c r="A135" s="137"/>
      <c r="B135" s="272" t="s">
        <v>175</v>
      </c>
      <c r="C135" s="286"/>
      <c r="D135" s="274"/>
      <c r="E135" s="276"/>
      <c r="F135" s="276">
        <v>0</v>
      </c>
      <c r="G135" s="287">
        <f>SUM(G132:G134)</f>
        <v>0</v>
      </c>
      <c r="H135" s="211"/>
      <c r="I135" s="210"/>
      <c r="J135" s="210"/>
      <c r="K135" s="105"/>
      <c r="L135" s="105"/>
      <c r="M135" s="105"/>
      <c r="N135" s="105"/>
      <c r="O135" s="105"/>
      <c r="P135" s="105"/>
      <c r="Q135" s="105"/>
      <c r="R135" s="105"/>
    </row>
    <row r="136" spans="1:18" s="106" customFormat="1" x14ac:dyDescent="0.2">
      <c r="A136" s="137"/>
      <c r="B136" s="121"/>
      <c r="C136" s="121"/>
      <c r="D136" s="118"/>
      <c r="E136" s="120"/>
      <c r="F136" s="120"/>
      <c r="G136" s="198"/>
      <c r="H136" s="211"/>
      <c r="I136" s="210"/>
      <c r="J136" s="210"/>
      <c r="K136" s="105"/>
      <c r="L136" s="105"/>
      <c r="M136" s="105"/>
      <c r="N136" s="105"/>
      <c r="O136" s="105"/>
      <c r="P136" s="105"/>
      <c r="Q136" s="105"/>
      <c r="R136" s="105"/>
    </row>
    <row r="137" spans="1:18" s="153" customFormat="1" x14ac:dyDescent="0.2">
      <c r="A137" s="271"/>
      <c r="B137" s="298" t="s">
        <v>75</v>
      </c>
      <c r="C137" s="296" t="s">
        <v>127</v>
      </c>
      <c r="D137" s="299"/>
      <c r="E137" s="300"/>
      <c r="F137" s="301">
        <v>0</v>
      </c>
      <c r="G137" s="301"/>
      <c r="H137" s="224"/>
      <c r="I137" s="309"/>
      <c r="J137" s="309"/>
      <c r="K137" s="152"/>
      <c r="L137" s="152"/>
      <c r="M137" s="152"/>
      <c r="N137" s="152"/>
      <c r="O137" s="152"/>
      <c r="P137" s="152"/>
      <c r="Q137" s="152"/>
      <c r="R137" s="152"/>
    </row>
    <row r="138" spans="1:18" s="153" customFormat="1" x14ac:dyDescent="0.2">
      <c r="A138" s="138"/>
      <c r="B138" s="97"/>
      <c r="C138" s="102"/>
      <c r="D138" s="131"/>
      <c r="E138" s="132"/>
      <c r="F138" s="133">
        <v>0</v>
      </c>
      <c r="G138" s="133"/>
      <c r="H138" s="224"/>
      <c r="I138" s="309"/>
      <c r="J138" s="309"/>
      <c r="K138" s="152"/>
      <c r="L138" s="152"/>
      <c r="M138" s="152"/>
      <c r="N138" s="152"/>
      <c r="O138" s="152"/>
      <c r="P138" s="152"/>
      <c r="Q138" s="152"/>
      <c r="R138" s="152"/>
    </row>
    <row r="139" spans="1:18" s="153" customFormat="1" ht="38.25" x14ac:dyDescent="0.2">
      <c r="A139" s="138"/>
      <c r="B139" s="97"/>
      <c r="C139" s="199" t="s">
        <v>128</v>
      </c>
      <c r="D139" s="114"/>
      <c r="E139" s="114"/>
      <c r="F139" s="112">
        <v>0</v>
      </c>
      <c r="G139" s="112"/>
      <c r="H139" s="224"/>
      <c r="I139" s="309"/>
      <c r="J139" s="309"/>
      <c r="K139" s="152"/>
      <c r="L139" s="152"/>
      <c r="M139" s="152"/>
      <c r="N139" s="152"/>
      <c r="O139" s="152"/>
      <c r="P139" s="152"/>
      <c r="Q139" s="152"/>
      <c r="R139" s="152"/>
    </row>
    <row r="140" spans="1:18" s="153" customFormat="1" ht="25.5" x14ac:dyDescent="0.2">
      <c r="A140" s="138"/>
      <c r="B140" s="97"/>
      <c r="C140" s="199" t="s">
        <v>142</v>
      </c>
      <c r="D140" s="114"/>
      <c r="E140" s="114"/>
      <c r="F140" s="112">
        <v>0</v>
      </c>
      <c r="G140" s="112"/>
      <c r="H140" s="224"/>
      <c r="I140" s="309"/>
      <c r="J140" s="309"/>
      <c r="K140" s="152"/>
      <c r="L140" s="152"/>
      <c r="M140" s="152"/>
      <c r="N140" s="152"/>
      <c r="O140" s="152"/>
      <c r="P140" s="152"/>
      <c r="Q140" s="152"/>
      <c r="R140" s="152"/>
    </row>
    <row r="141" spans="1:18" s="86" customFormat="1" x14ac:dyDescent="0.2">
      <c r="A141" s="138"/>
      <c r="B141" s="97"/>
      <c r="C141" s="177" t="s">
        <v>143</v>
      </c>
      <c r="D141" s="176" t="s">
        <v>129</v>
      </c>
      <c r="E141" s="114">
        <v>2</v>
      </c>
      <c r="F141" s="112">
        <v>0</v>
      </c>
      <c r="G141" s="112">
        <f>PRODUCT(D141:F141)</f>
        <v>0</v>
      </c>
      <c r="H141" s="145"/>
      <c r="I141" s="208"/>
      <c r="J141" s="208"/>
      <c r="K141" s="85"/>
      <c r="L141" s="85"/>
      <c r="M141" s="85"/>
      <c r="N141" s="85"/>
      <c r="O141" s="85"/>
      <c r="P141" s="85"/>
      <c r="Q141" s="85"/>
      <c r="R141" s="85"/>
    </row>
    <row r="142" spans="1:18" s="86" customFormat="1" x14ac:dyDescent="0.2">
      <c r="A142" s="138"/>
      <c r="B142" s="97"/>
      <c r="C142" s="177" t="s">
        <v>144</v>
      </c>
      <c r="D142" s="176" t="s">
        <v>129</v>
      </c>
      <c r="E142" s="114">
        <v>2</v>
      </c>
      <c r="F142" s="112">
        <v>0</v>
      </c>
      <c r="G142" s="112">
        <f>PRODUCT(D142:F142)</f>
        <v>0</v>
      </c>
      <c r="H142" s="145"/>
      <c r="I142" s="208"/>
      <c r="J142" s="208"/>
      <c r="K142" s="85"/>
      <c r="L142" s="85"/>
      <c r="M142" s="85"/>
      <c r="N142" s="85"/>
      <c r="O142" s="85"/>
      <c r="P142" s="85"/>
      <c r="Q142" s="85"/>
      <c r="R142" s="85"/>
    </row>
    <row r="143" spans="1:18" s="153" customFormat="1" x14ac:dyDescent="0.2">
      <c r="A143" s="138"/>
      <c r="B143" s="134"/>
      <c r="C143" s="135"/>
      <c r="D143" s="176"/>
      <c r="E143" s="178"/>
      <c r="F143" s="112"/>
      <c r="G143" s="136"/>
      <c r="H143" s="224"/>
      <c r="I143" s="309"/>
      <c r="J143" s="309"/>
      <c r="K143" s="152"/>
      <c r="L143" s="152"/>
      <c r="M143" s="152"/>
      <c r="N143" s="152"/>
      <c r="O143" s="152"/>
      <c r="P143" s="152"/>
      <c r="Q143" s="152"/>
      <c r="R143" s="152"/>
    </row>
    <row r="144" spans="1:18" s="86" customFormat="1" x14ac:dyDescent="0.2">
      <c r="A144" s="138"/>
      <c r="B144" s="272" t="s">
        <v>127</v>
      </c>
      <c r="C144" s="273"/>
      <c r="D144" s="302"/>
      <c r="E144" s="275"/>
      <c r="F144" s="276"/>
      <c r="G144" s="303">
        <f>SUM(G141:G143)</f>
        <v>0</v>
      </c>
      <c r="H144" s="145"/>
      <c r="I144" s="208"/>
      <c r="J144" s="208"/>
      <c r="K144" s="85"/>
      <c r="L144" s="85"/>
      <c r="M144" s="85"/>
      <c r="N144" s="85"/>
      <c r="O144" s="85"/>
      <c r="P144" s="85"/>
      <c r="Q144" s="85"/>
      <c r="R144" s="85"/>
    </row>
    <row r="145" spans="1:18" s="106" customFormat="1" x14ac:dyDescent="0.2">
      <c r="A145" s="137"/>
      <c r="B145" s="121"/>
      <c r="C145" s="163"/>
      <c r="D145" s="165"/>
      <c r="E145" s="166"/>
      <c r="F145" s="122"/>
      <c r="G145" s="164"/>
      <c r="H145" s="211"/>
      <c r="I145" s="210"/>
      <c r="J145" s="210"/>
      <c r="K145" s="105"/>
      <c r="L145" s="105"/>
      <c r="M145" s="105"/>
      <c r="N145" s="105"/>
      <c r="O145" s="105"/>
      <c r="P145" s="105"/>
      <c r="Q145" s="105"/>
      <c r="R145" s="105"/>
    </row>
    <row r="146" spans="1:18" s="155" customFormat="1" x14ac:dyDescent="0.2">
      <c r="A146" s="271"/>
      <c r="B146" s="304" t="s">
        <v>74</v>
      </c>
      <c r="C146" s="304" t="s">
        <v>78</v>
      </c>
      <c r="D146" s="299"/>
      <c r="E146" s="305"/>
      <c r="F146" s="301"/>
      <c r="G146" s="301"/>
      <c r="H146" s="226"/>
      <c r="I146" s="311"/>
      <c r="J146" s="311"/>
      <c r="K146" s="154"/>
      <c r="L146" s="154"/>
      <c r="M146" s="154"/>
      <c r="N146" s="154"/>
      <c r="O146" s="154"/>
      <c r="P146" s="154"/>
      <c r="Q146" s="154"/>
      <c r="R146" s="154"/>
    </row>
    <row r="147" spans="1:18" s="84" customFormat="1" x14ac:dyDescent="0.2">
      <c r="A147" s="138"/>
      <c r="B147" s="97"/>
      <c r="C147" s="102"/>
      <c r="D147" s="131"/>
      <c r="E147" s="200"/>
      <c r="F147" s="133"/>
      <c r="G147" s="133"/>
      <c r="H147" s="223"/>
      <c r="I147" s="310"/>
      <c r="J147" s="310"/>
      <c r="K147" s="83"/>
      <c r="L147" s="83"/>
      <c r="M147" s="83"/>
      <c r="N147" s="83"/>
      <c r="O147" s="83"/>
      <c r="P147" s="83"/>
      <c r="Q147" s="83"/>
      <c r="R147" s="83"/>
    </row>
    <row r="148" spans="1:18" s="95" customFormat="1" x14ac:dyDescent="0.2">
      <c r="A148" s="138"/>
      <c r="B148" s="97" t="s">
        <v>257</v>
      </c>
      <c r="C148" s="98" t="s">
        <v>79</v>
      </c>
      <c r="D148" s="131"/>
      <c r="E148" s="200"/>
      <c r="F148" s="133"/>
      <c r="G148" s="133"/>
      <c r="H148" s="225"/>
      <c r="I148" s="312"/>
      <c r="J148" s="312"/>
      <c r="K148" s="94"/>
      <c r="L148" s="94"/>
      <c r="M148" s="94"/>
      <c r="N148" s="94"/>
      <c r="O148" s="94"/>
      <c r="P148" s="94"/>
      <c r="Q148" s="94"/>
      <c r="R148" s="94"/>
    </row>
    <row r="149" spans="1:18" s="95" customFormat="1" ht="63.75" x14ac:dyDescent="0.2">
      <c r="A149" s="138"/>
      <c r="B149" s="97"/>
      <c r="C149" s="100" t="s">
        <v>238</v>
      </c>
      <c r="D149" s="131" t="s">
        <v>80</v>
      </c>
      <c r="E149" s="132">
        <v>24</v>
      </c>
      <c r="F149" s="133">
        <v>0</v>
      </c>
      <c r="G149" s="125">
        <f>E149*F149</f>
        <v>0</v>
      </c>
      <c r="H149" s="225"/>
      <c r="I149" s="312"/>
      <c r="J149" s="312"/>
      <c r="K149" s="94"/>
      <c r="L149" s="94"/>
      <c r="M149" s="94"/>
      <c r="N149" s="94"/>
      <c r="O149" s="94"/>
      <c r="P149" s="94"/>
      <c r="Q149" s="94"/>
      <c r="R149" s="94"/>
    </row>
    <row r="150" spans="1:18" s="95" customFormat="1" x14ac:dyDescent="0.2">
      <c r="A150" s="138"/>
      <c r="B150" s="97"/>
      <c r="C150" s="100"/>
      <c r="D150" s="131"/>
      <c r="E150" s="132"/>
      <c r="F150" s="133"/>
      <c r="G150" s="133"/>
      <c r="H150" s="225"/>
      <c r="I150" s="312"/>
      <c r="J150" s="312"/>
      <c r="K150" s="94"/>
      <c r="L150" s="94"/>
      <c r="M150" s="94"/>
      <c r="N150" s="94"/>
      <c r="O150" s="94"/>
      <c r="P150" s="94"/>
      <c r="Q150" s="94"/>
      <c r="R150" s="94"/>
    </row>
    <row r="151" spans="1:18" s="95" customFormat="1" x14ac:dyDescent="0.2">
      <c r="A151" s="138"/>
      <c r="B151" s="97"/>
      <c r="C151" s="99" t="s">
        <v>81</v>
      </c>
      <c r="D151" s="131"/>
      <c r="E151" s="132"/>
      <c r="F151" s="133"/>
      <c r="G151" s="133"/>
      <c r="H151" s="225"/>
      <c r="I151" s="312"/>
      <c r="J151" s="312"/>
      <c r="K151" s="94"/>
      <c r="L151" s="94"/>
      <c r="M151" s="94"/>
      <c r="N151" s="94"/>
      <c r="O151" s="94"/>
      <c r="P151" s="94"/>
      <c r="Q151" s="94"/>
      <c r="R151" s="94"/>
    </row>
    <row r="152" spans="1:18" s="84" customFormat="1" x14ac:dyDescent="0.2">
      <c r="A152" s="138"/>
      <c r="B152" s="97"/>
      <c r="C152" s="99" t="s">
        <v>82</v>
      </c>
      <c r="D152" s="131"/>
      <c r="E152" s="132"/>
      <c r="F152" s="133"/>
      <c r="G152" s="133"/>
      <c r="H152" s="223"/>
      <c r="I152" s="310"/>
      <c r="J152" s="310"/>
      <c r="K152" s="83"/>
      <c r="L152" s="83"/>
      <c r="M152" s="83"/>
      <c r="N152" s="83"/>
      <c r="O152" s="83"/>
      <c r="P152" s="83"/>
      <c r="Q152" s="83"/>
      <c r="R152" s="83"/>
    </row>
    <row r="153" spans="1:18" s="84" customFormat="1" ht="25.5" x14ac:dyDescent="0.2">
      <c r="A153" s="138"/>
      <c r="B153" s="97"/>
      <c r="C153" s="100" t="s">
        <v>83</v>
      </c>
      <c r="D153" s="131"/>
      <c r="E153" s="132"/>
      <c r="F153" s="133"/>
      <c r="G153" s="133"/>
      <c r="H153" s="223"/>
      <c r="I153" s="310"/>
      <c r="J153" s="310"/>
      <c r="K153" s="83"/>
      <c r="L153" s="83"/>
      <c r="M153" s="83"/>
      <c r="N153" s="83"/>
      <c r="O153" s="83"/>
      <c r="P153" s="83"/>
      <c r="Q153" s="83"/>
      <c r="R153" s="83"/>
    </row>
    <row r="154" spans="1:18" s="84" customFormat="1" ht="38.25" x14ac:dyDescent="0.2">
      <c r="A154" s="138"/>
      <c r="B154" s="97"/>
      <c r="C154" s="100" t="s">
        <v>84</v>
      </c>
      <c r="D154" s="131"/>
      <c r="E154" s="132"/>
      <c r="F154" s="133"/>
      <c r="G154" s="133"/>
      <c r="H154" s="223"/>
      <c r="I154" s="310"/>
      <c r="J154" s="310"/>
      <c r="K154" s="83"/>
      <c r="L154" s="83"/>
      <c r="M154" s="83"/>
      <c r="N154" s="83"/>
      <c r="O154" s="83"/>
      <c r="P154" s="83"/>
      <c r="Q154" s="83"/>
      <c r="R154" s="83"/>
    </row>
    <row r="155" spans="1:18" s="84" customFormat="1" ht="25.5" x14ac:dyDescent="0.2">
      <c r="A155" s="138"/>
      <c r="B155" s="97"/>
      <c r="C155" s="100" t="s">
        <v>85</v>
      </c>
      <c r="D155" s="131"/>
      <c r="E155" s="132"/>
      <c r="F155" s="133"/>
      <c r="G155" s="133"/>
      <c r="H155" s="223"/>
      <c r="I155" s="310"/>
      <c r="J155" s="310"/>
      <c r="K155" s="83"/>
      <c r="L155" s="83"/>
      <c r="M155" s="83"/>
      <c r="N155" s="83"/>
      <c r="O155" s="83"/>
      <c r="P155" s="83"/>
      <c r="Q155" s="83"/>
      <c r="R155" s="83"/>
    </row>
    <row r="156" spans="1:18" s="84" customFormat="1" ht="38.25" x14ac:dyDescent="0.2">
      <c r="A156" s="138"/>
      <c r="B156" s="97"/>
      <c r="C156" s="100" t="s">
        <v>84</v>
      </c>
      <c r="D156" s="131"/>
      <c r="E156" s="132"/>
      <c r="F156" s="133"/>
      <c r="G156" s="133"/>
      <c r="H156" s="223"/>
      <c r="I156" s="310"/>
      <c r="J156" s="310"/>
      <c r="K156" s="83"/>
      <c r="L156" s="83"/>
      <c r="M156" s="83"/>
      <c r="N156" s="83"/>
      <c r="O156" s="83"/>
      <c r="P156" s="83"/>
      <c r="Q156" s="83"/>
      <c r="R156" s="83"/>
    </row>
    <row r="157" spans="1:18" s="84" customFormat="1" x14ac:dyDescent="0.2">
      <c r="A157" s="138"/>
      <c r="B157" s="97"/>
      <c r="C157" s="100" t="s">
        <v>126</v>
      </c>
      <c r="D157" s="131"/>
      <c r="E157" s="132"/>
      <c r="F157" s="133"/>
      <c r="G157" s="133"/>
      <c r="H157" s="223"/>
      <c r="I157" s="310"/>
      <c r="J157" s="310"/>
      <c r="K157" s="83"/>
      <c r="L157" s="83"/>
      <c r="M157" s="83"/>
      <c r="N157" s="83"/>
      <c r="O157" s="83"/>
      <c r="P157" s="83"/>
      <c r="Q157" s="83"/>
      <c r="R157" s="83"/>
    </row>
    <row r="158" spans="1:18" s="84" customFormat="1" ht="25.5" x14ac:dyDescent="0.2">
      <c r="A158" s="138"/>
      <c r="B158" s="97"/>
      <c r="C158" s="100" t="s">
        <v>86</v>
      </c>
      <c r="D158" s="131"/>
      <c r="E158" s="132"/>
      <c r="F158" s="133"/>
      <c r="G158" s="133"/>
      <c r="H158" s="223"/>
      <c r="I158" s="310"/>
      <c r="J158" s="310"/>
      <c r="K158" s="83"/>
      <c r="L158" s="83"/>
      <c r="M158" s="83"/>
      <c r="N158" s="83"/>
      <c r="O158" s="83"/>
      <c r="P158" s="83"/>
      <c r="Q158" s="83"/>
      <c r="R158" s="83"/>
    </row>
    <row r="159" spans="1:18" s="84" customFormat="1" x14ac:dyDescent="0.2">
      <c r="A159" s="138"/>
      <c r="B159" s="97"/>
      <c r="C159" s="99" t="s">
        <v>87</v>
      </c>
      <c r="D159" s="131"/>
      <c r="E159" s="132"/>
      <c r="F159" s="133"/>
      <c r="G159" s="133"/>
      <c r="H159" s="223"/>
      <c r="I159" s="310"/>
      <c r="J159" s="310"/>
      <c r="K159" s="83"/>
      <c r="L159" s="83"/>
      <c r="M159" s="83"/>
      <c r="N159" s="83"/>
      <c r="O159" s="83"/>
      <c r="P159" s="83"/>
      <c r="Q159" s="83"/>
      <c r="R159" s="83"/>
    </row>
    <row r="160" spans="1:18" s="84" customFormat="1" ht="25.5" x14ac:dyDescent="0.2">
      <c r="A160" s="138"/>
      <c r="B160" s="97"/>
      <c r="C160" s="100" t="s">
        <v>88</v>
      </c>
      <c r="D160" s="131"/>
      <c r="E160" s="132"/>
      <c r="F160" s="133"/>
      <c r="G160" s="133"/>
      <c r="H160" s="223"/>
      <c r="I160" s="310"/>
      <c r="J160" s="310"/>
      <c r="K160" s="83"/>
      <c r="L160" s="83"/>
      <c r="M160" s="83"/>
      <c r="N160" s="83"/>
      <c r="O160" s="83"/>
      <c r="P160" s="83"/>
      <c r="Q160" s="83"/>
      <c r="R160" s="83"/>
    </row>
    <row r="161" spans="1:18" s="84" customFormat="1" x14ac:dyDescent="0.2">
      <c r="A161" s="138"/>
      <c r="B161" s="97"/>
      <c r="C161" s="100" t="s">
        <v>89</v>
      </c>
      <c r="D161" s="131"/>
      <c r="E161" s="132"/>
      <c r="F161" s="133"/>
      <c r="G161" s="133"/>
      <c r="H161" s="223"/>
      <c r="I161" s="310"/>
      <c r="J161" s="310"/>
      <c r="K161" s="83"/>
      <c r="L161" s="83"/>
      <c r="M161" s="83"/>
      <c r="N161" s="83"/>
      <c r="O161" s="83"/>
      <c r="P161" s="83"/>
      <c r="Q161" s="83"/>
      <c r="R161" s="83"/>
    </row>
    <row r="162" spans="1:18" s="84" customFormat="1" ht="25.5" x14ac:dyDescent="0.2">
      <c r="A162" s="138"/>
      <c r="B162" s="97"/>
      <c r="C162" s="100" t="s">
        <v>90</v>
      </c>
      <c r="D162" s="131"/>
      <c r="E162" s="132"/>
      <c r="F162" s="133"/>
      <c r="G162" s="133"/>
      <c r="H162" s="223"/>
      <c r="I162" s="310"/>
      <c r="J162" s="310"/>
      <c r="K162" s="83"/>
      <c r="L162" s="83"/>
      <c r="M162" s="83"/>
      <c r="N162" s="83"/>
      <c r="O162" s="83"/>
      <c r="P162" s="83"/>
      <c r="Q162" s="83"/>
      <c r="R162" s="83"/>
    </row>
    <row r="163" spans="1:18" s="84" customFormat="1" ht="25.5" x14ac:dyDescent="0.2">
      <c r="A163" s="138"/>
      <c r="B163" s="97"/>
      <c r="C163" s="100" t="s">
        <v>91</v>
      </c>
      <c r="D163" s="131"/>
      <c r="E163" s="132"/>
      <c r="F163" s="133"/>
      <c r="G163" s="133"/>
      <c r="H163" s="223"/>
      <c r="I163" s="310"/>
      <c r="J163" s="310"/>
      <c r="K163" s="83"/>
      <c r="L163" s="83"/>
      <c r="M163" s="83"/>
      <c r="N163" s="83"/>
      <c r="O163" s="83"/>
      <c r="P163" s="83"/>
      <c r="Q163" s="83"/>
      <c r="R163" s="83"/>
    </row>
    <row r="164" spans="1:18" s="84" customFormat="1" x14ac:dyDescent="0.2">
      <c r="A164" s="138"/>
      <c r="B164" s="97"/>
      <c r="C164" s="100" t="s">
        <v>92</v>
      </c>
      <c r="D164" s="131"/>
      <c r="E164" s="132"/>
      <c r="F164" s="133"/>
      <c r="G164" s="133"/>
      <c r="H164" s="223"/>
      <c r="I164" s="310"/>
      <c r="J164" s="310"/>
      <c r="K164" s="83"/>
      <c r="L164" s="83"/>
      <c r="M164" s="83"/>
      <c r="N164" s="83"/>
      <c r="O164" s="83"/>
      <c r="P164" s="83"/>
      <c r="Q164" s="83"/>
      <c r="R164" s="83"/>
    </row>
    <row r="165" spans="1:18" s="84" customFormat="1" ht="25.5" x14ac:dyDescent="0.2">
      <c r="A165" s="138"/>
      <c r="B165" s="97"/>
      <c r="C165" s="100" t="s">
        <v>93</v>
      </c>
      <c r="D165" s="131"/>
      <c r="E165" s="132"/>
      <c r="F165" s="133"/>
      <c r="G165" s="133"/>
      <c r="H165" s="223"/>
      <c r="I165" s="310"/>
      <c r="J165" s="310"/>
      <c r="K165" s="83"/>
      <c r="L165" s="83"/>
      <c r="M165" s="83"/>
      <c r="N165" s="83"/>
      <c r="O165" s="83"/>
      <c r="P165" s="83"/>
      <c r="Q165" s="83"/>
      <c r="R165" s="83"/>
    </row>
    <row r="166" spans="1:18" s="84" customFormat="1" ht="25.5" x14ac:dyDescent="0.2">
      <c r="A166" s="138"/>
      <c r="B166" s="97"/>
      <c r="C166" s="100" t="s">
        <v>94</v>
      </c>
      <c r="D166" s="131"/>
      <c r="E166" s="132"/>
      <c r="F166" s="133"/>
      <c r="G166" s="133"/>
      <c r="H166" s="223"/>
      <c r="I166" s="310"/>
      <c r="J166" s="310"/>
      <c r="K166" s="83"/>
      <c r="L166" s="83"/>
      <c r="M166" s="83"/>
      <c r="N166" s="83"/>
      <c r="O166" s="83"/>
      <c r="P166" s="83"/>
      <c r="Q166" s="83"/>
      <c r="R166" s="83"/>
    </row>
    <row r="167" spans="1:18" s="84" customFormat="1" x14ac:dyDescent="0.2">
      <c r="A167" s="138"/>
      <c r="B167" s="97"/>
      <c r="C167" s="100" t="s">
        <v>95</v>
      </c>
      <c r="D167" s="131"/>
      <c r="E167" s="132"/>
      <c r="F167" s="133"/>
      <c r="G167" s="133"/>
      <c r="H167" s="223"/>
      <c r="I167" s="310"/>
      <c r="J167" s="310"/>
      <c r="K167" s="83"/>
      <c r="L167" s="83"/>
      <c r="M167" s="83"/>
      <c r="N167" s="83"/>
      <c r="O167" s="83"/>
      <c r="P167" s="83"/>
      <c r="Q167" s="83"/>
      <c r="R167" s="83"/>
    </row>
    <row r="168" spans="1:18" s="84" customFormat="1" ht="25.5" x14ac:dyDescent="0.2">
      <c r="A168" s="138"/>
      <c r="B168" s="97"/>
      <c r="C168" s="100" t="s">
        <v>96</v>
      </c>
      <c r="D168" s="131"/>
      <c r="E168" s="132"/>
      <c r="F168" s="133"/>
      <c r="G168" s="133"/>
      <c r="H168" s="223"/>
      <c r="I168" s="310"/>
      <c r="J168" s="310"/>
      <c r="K168" s="83"/>
      <c r="L168" s="83"/>
      <c r="M168" s="83"/>
      <c r="N168" s="83"/>
      <c r="O168" s="83"/>
      <c r="P168" s="83"/>
      <c r="Q168" s="83"/>
      <c r="R168" s="83"/>
    </row>
    <row r="169" spans="1:18" s="84" customFormat="1" ht="25.5" x14ac:dyDescent="0.2">
      <c r="A169" s="138"/>
      <c r="B169" s="97"/>
      <c r="C169" s="100" t="s">
        <v>97</v>
      </c>
      <c r="D169" s="131"/>
      <c r="E169" s="132"/>
      <c r="F169" s="133"/>
      <c r="G169" s="133"/>
      <c r="H169" s="223"/>
      <c r="I169" s="310"/>
      <c r="J169" s="310"/>
      <c r="K169" s="83"/>
      <c r="L169" s="83"/>
      <c r="M169" s="83"/>
      <c r="N169" s="83"/>
      <c r="O169" s="83"/>
      <c r="P169" s="83"/>
      <c r="Q169" s="83"/>
      <c r="R169" s="83"/>
    </row>
    <row r="170" spans="1:18" s="84" customFormat="1" x14ac:dyDescent="0.2">
      <c r="A170" s="138"/>
      <c r="B170" s="97"/>
      <c r="C170" s="100" t="s">
        <v>98</v>
      </c>
      <c r="D170" s="131"/>
      <c r="E170" s="132"/>
      <c r="F170" s="133"/>
      <c r="G170" s="133"/>
      <c r="H170" s="223"/>
      <c r="I170" s="310"/>
      <c r="J170" s="310"/>
      <c r="K170" s="83"/>
      <c r="L170" s="83"/>
      <c r="M170" s="83"/>
      <c r="N170" s="83"/>
      <c r="O170" s="83"/>
      <c r="P170" s="83"/>
      <c r="Q170" s="83"/>
      <c r="R170" s="83"/>
    </row>
    <row r="171" spans="1:18" s="84" customFormat="1" ht="25.5" x14ac:dyDescent="0.2">
      <c r="A171" s="138"/>
      <c r="B171" s="97"/>
      <c r="C171" s="100" t="s">
        <v>99</v>
      </c>
      <c r="D171" s="131"/>
      <c r="E171" s="132"/>
      <c r="F171" s="133"/>
      <c r="G171" s="133"/>
      <c r="H171" s="223"/>
      <c r="I171" s="310"/>
      <c r="J171" s="310"/>
      <c r="K171" s="83"/>
      <c r="L171" s="83"/>
      <c r="M171" s="83"/>
      <c r="N171" s="83"/>
      <c r="O171" s="83"/>
      <c r="P171" s="83"/>
      <c r="Q171" s="83"/>
      <c r="R171" s="83"/>
    </row>
    <row r="172" spans="1:18" s="84" customFormat="1" ht="25.5" x14ac:dyDescent="0.2">
      <c r="A172" s="138"/>
      <c r="B172" s="97"/>
      <c r="C172" s="100" t="s">
        <v>100</v>
      </c>
      <c r="D172" s="131"/>
      <c r="E172" s="132"/>
      <c r="F172" s="133"/>
      <c r="G172" s="133"/>
      <c r="H172" s="223"/>
      <c r="I172" s="310"/>
      <c r="J172" s="310"/>
      <c r="K172" s="83"/>
      <c r="L172" s="83"/>
      <c r="M172" s="83"/>
      <c r="N172" s="83"/>
      <c r="O172" s="83"/>
      <c r="P172" s="83"/>
      <c r="Q172" s="83"/>
      <c r="R172" s="83"/>
    </row>
    <row r="173" spans="1:18" s="84" customFormat="1" x14ac:dyDescent="0.2">
      <c r="A173" s="138"/>
      <c r="B173" s="97"/>
      <c r="C173" s="100" t="s">
        <v>101</v>
      </c>
      <c r="D173" s="131"/>
      <c r="E173" s="132"/>
      <c r="F173" s="133"/>
      <c r="G173" s="133"/>
      <c r="H173" s="223"/>
      <c r="I173" s="310"/>
      <c r="J173" s="310"/>
      <c r="K173" s="83"/>
      <c r="L173" s="83"/>
      <c r="M173" s="83"/>
      <c r="N173" s="83"/>
      <c r="O173" s="83"/>
      <c r="P173" s="83"/>
      <c r="Q173" s="83"/>
      <c r="R173" s="83"/>
    </row>
    <row r="174" spans="1:18" s="84" customFormat="1" x14ac:dyDescent="0.2">
      <c r="A174" s="138"/>
      <c r="B174" s="97"/>
      <c r="C174" s="100" t="s">
        <v>102</v>
      </c>
      <c r="D174" s="131"/>
      <c r="E174" s="132"/>
      <c r="F174" s="133"/>
      <c r="G174" s="133"/>
      <c r="H174" s="223"/>
      <c r="I174" s="310"/>
      <c r="J174" s="310"/>
      <c r="K174" s="83"/>
      <c r="L174" s="83"/>
      <c r="M174" s="83"/>
      <c r="N174" s="83"/>
      <c r="O174" s="83"/>
      <c r="P174" s="83"/>
      <c r="Q174" s="83"/>
      <c r="R174" s="83"/>
    </row>
    <row r="175" spans="1:18" s="84" customFormat="1" x14ac:dyDescent="0.2">
      <c r="A175" s="138"/>
      <c r="B175" s="97"/>
      <c r="C175" s="100" t="s">
        <v>103</v>
      </c>
      <c r="D175" s="131"/>
      <c r="E175" s="132"/>
      <c r="F175" s="133"/>
      <c r="G175" s="133"/>
      <c r="H175" s="223"/>
      <c r="I175" s="310"/>
      <c r="J175" s="310"/>
      <c r="K175" s="83"/>
      <c r="L175" s="83"/>
      <c r="M175" s="83"/>
      <c r="N175" s="83"/>
      <c r="O175" s="83"/>
      <c r="P175" s="83"/>
      <c r="Q175" s="83"/>
      <c r="R175" s="83"/>
    </row>
    <row r="176" spans="1:18" s="84" customFormat="1" x14ac:dyDescent="0.2">
      <c r="A176" s="138"/>
      <c r="B176" s="97"/>
      <c r="C176" s="100" t="s">
        <v>104</v>
      </c>
      <c r="D176" s="131"/>
      <c r="E176" s="132"/>
      <c r="F176" s="133"/>
      <c r="G176" s="133"/>
      <c r="H176" s="223"/>
      <c r="I176" s="310"/>
      <c r="J176" s="310"/>
      <c r="K176" s="83"/>
      <c r="L176" s="83"/>
      <c r="M176" s="83"/>
      <c r="N176" s="83"/>
      <c r="O176" s="83"/>
      <c r="P176" s="83"/>
      <c r="Q176" s="83"/>
      <c r="R176" s="83"/>
    </row>
    <row r="177" spans="1:18" s="84" customFormat="1" x14ac:dyDescent="0.2">
      <c r="A177" s="138"/>
      <c r="B177" s="97"/>
      <c r="C177" s="100" t="s">
        <v>105</v>
      </c>
      <c r="D177" s="131"/>
      <c r="E177" s="132"/>
      <c r="F177" s="133"/>
      <c r="G177" s="133"/>
      <c r="H177" s="223"/>
      <c r="I177" s="310"/>
      <c r="J177" s="310"/>
      <c r="K177" s="83"/>
      <c r="L177" s="83"/>
      <c r="M177" s="83"/>
      <c r="N177" s="83"/>
      <c r="O177" s="83"/>
      <c r="P177" s="83"/>
      <c r="Q177" s="83"/>
      <c r="R177" s="83"/>
    </row>
    <row r="178" spans="1:18" s="84" customFormat="1" ht="25.5" x14ac:dyDescent="0.2">
      <c r="A178" s="138"/>
      <c r="B178" s="97"/>
      <c r="C178" s="100" t="s">
        <v>106</v>
      </c>
      <c r="D178" s="131"/>
      <c r="E178" s="132"/>
      <c r="F178" s="133"/>
      <c r="G178" s="133"/>
      <c r="H178" s="223"/>
      <c r="I178" s="310"/>
      <c r="J178" s="310"/>
      <c r="K178" s="83"/>
      <c r="L178" s="83"/>
      <c r="M178" s="83"/>
      <c r="N178" s="83"/>
      <c r="O178" s="83"/>
      <c r="P178" s="83"/>
      <c r="Q178" s="83"/>
      <c r="R178" s="83"/>
    </row>
    <row r="179" spans="1:18" s="84" customFormat="1" x14ac:dyDescent="0.2">
      <c r="A179" s="138"/>
      <c r="B179" s="97"/>
      <c r="C179" s="100" t="s">
        <v>107</v>
      </c>
      <c r="D179" s="131"/>
      <c r="E179" s="132"/>
      <c r="F179" s="133"/>
      <c r="G179" s="133"/>
      <c r="H179" s="223"/>
      <c r="I179" s="310"/>
      <c r="J179" s="310"/>
      <c r="K179" s="83"/>
      <c r="L179" s="83"/>
      <c r="M179" s="83"/>
      <c r="N179" s="83"/>
      <c r="O179" s="83"/>
      <c r="P179" s="83"/>
      <c r="Q179" s="83"/>
      <c r="R179" s="83"/>
    </row>
    <row r="180" spans="1:18" s="84" customFormat="1" x14ac:dyDescent="0.2">
      <c r="A180" s="138"/>
      <c r="B180" s="97"/>
      <c r="C180" s="100" t="s">
        <v>108</v>
      </c>
      <c r="D180" s="131"/>
      <c r="E180" s="132"/>
      <c r="F180" s="133"/>
      <c r="G180" s="133"/>
      <c r="H180" s="223"/>
      <c r="I180" s="310"/>
      <c r="J180" s="310"/>
      <c r="K180" s="83"/>
      <c r="L180" s="83"/>
      <c r="M180" s="83"/>
      <c r="N180" s="83"/>
      <c r="O180" s="83"/>
      <c r="P180" s="83"/>
      <c r="Q180" s="83"/>
      <c r="R180" s="83"/>
    </row>
    <row r="181" spans="1:18" s="84" customFormat="1" x14ac:dyDescent="0.2">
      <c r="A181" s="138"/>
      <c r="B181" s="97"/>
      <c r="C181" s="100" t="s">
        <v>109</v>
      </c>
      <c r="D181" s="131"/>
      <c r="E181" s="132"/>
      <c r="F181" s="133"/>
      <c r="G181" s="133"/>
      <c r="H181" s="223"/>
      <c r="I181" s="310"/>
      <c r="J181" s="310"/>
      <c r="K181" s="83"/>
      <c r="L181" s="83"/>
      <c r="M181" s="83"/>
      <c r="N181" s="83"/>
      <c r="O181" s="83"/>
      <c r="P181" s="83"/>
      <c r="Q181" s="83"/>
      <c r="R181" s="83"/>
    </row>
    <row r="182" spans="1:18" s="84" customFormat="1" ht="25.5" x14ac:dyDescent="0.2">
      <c r="A182" s="138"/>
      <c r="B182" s="97"/>
      <c r="C182" s="100" t="s">
        <v>110</v>
      </c>
      <c r="D182" s="131"/>
      <c r="E182" s="132"/>
      <c r="F182" s="133"/>
      <c r="G182" s="133"/>
      <c r="H182" s="223"/>
      <c r="I182" s="310"/>
      <c r="J182" s="310"/>
      <c r="K182" s="83"/>
      <c r="L182" s="83"/>
      <c r="M182" s="83"/>
      <c r="N182" s="83"/>
      <c r="O182" s="83"/>
      <c r="P182" s="83"/>
      <c r="Q182" s="83"/>
      <c r="R182" s="83"/>
    </row>
    <row r="183" spans="1:18" s="84" customFormat="1" x14ac:dyDescent="0.2">
      <c r="A183" s="138"/>
      <c r="B183" s="97"/>
      <c r="C183" s="99" t="s">
        <v>111</v>
      </c>
      <c r="D183" s="131"/>
      <c r="E183" s="132"/>
      <c r="F183" s="133"/>
      <c r="G183" s="133"/>
      <c r="H183" s="223"/>
      <c r="I183" s="310"/>
      <c r="J183" s="310"/>
      <c r="K183" s="83"/>
      <c r="L183" s="83"/>
      <c r="M183" s="83"/>
      <c r="N183" s="83"/>
      <c r="O183" s="83"/>
      <c r="P183" s="83"/>
      <c r="Q183" s="83"/>
      <c r="R183" s="83"/>
    </row>
    <row r="184" spans="1:18" s="84" customFormat="1" x14ac:dyDescent="0.2">
      <c r="A184" s="138"/>
      <c r="B184" s="97"/>
      <c r="C184" s="100" t="s">
        <v>112</v>
      </c>
      <c r="D184" s="131"/>
      <c r="E184" s="132"/>
      <c r="F184" s="133"/>
      <c r="G184" s="133"/>
      <c r="H184" s="223"/>
      <c r="I184" s="310"/>
      <c r="J184" s="310"/>
      <c r="K184" s="83"/>
      <c r="L184" s="83"/>
      <c r="M184" s="83"/>
      <c r="N184" s="83"/>
      <c r="O184" s="83"/>
      <c r="P184" s="83"/>
      <c r="Q184" s="83"/>
      <c r="R184" s="83"/>
    </row>
    <row r="185" spans="1:18" s="84" customFormat="1" ht="25.5" x14ac:dyDescent="0.2">
      <c r="A185" s="138"/>
      <c r="B185" s="97"/>
      <c r="C185" s="100" t="s">
        <v>113</v>
      </c>
      <c r="D185" s="131"/>
      <c r="E185" s="132"/>
      <c r="F185" s="133"/>
      <c r="G185" s="133"/>
      <c r="H185" s="223"/>
      <c r="I185" s="310"/>
      <c r="J185" s="310"/>
      <c r="K185" s="83"/>
      <c r="L185" s="83"/>
      <c r="M185" s="83"/>
      <c r="N185" s="83"/>
      <c r="O185" s="83"/>
      <c r="P185" s="83"/>
      <c r="Q185" s="83"/>
      <c r="R185" s="83"/>
    </row>
    <row r="186" spans="1:18" s="84" customFormat="1" ht="38.25" x14ac:dyDescent="0.2">
      <c r="A186" s="138"/>
      <c r="B186" s="97"/>
      <c r="C186" s="100" t="s">
        <v>177</v>
      </c>
      <c r="D186" s="131"/>
      <c r="E186" s="132"/>
      <c r="F186" s="133"/>
      <c r="G186" s="133"/>
      <c r="H186" s="223"/>
      <c r="I186" s="310"/>
      <c r="J186" s="310"/>
      <c r="K186" s="83"/>
      <c r="L186" s="83"/>
      <c r="M186" s="83"/>
      <c r="N186" s="83"/>
      <c r="O186" s="83"/>
      <c r="P186" s="83"/>
      <c r="Q186" s="83"/>
      <c r="R186" s="83"/>
    </row>
    <row r="187" spans="1:18" s="84" customFormat="1" x14ac:dyDescent="0.2">
      <c r="A187" s="138"/>
      <c r="B187" s="97"/>
      <c r="C187" s="100"/>
      <c r="D187" s="131"/>
      <c r="E187" s="132"/>
      <c r="F187" s="133"/>
      <c r="G187" s="133"/>
      <c r="H187" s="223"/>
      <c r="I187" s="310"/>
      <c r="J187" s="310"/>
      <c r="K187" s="83"/>
      <c r="L187" s="83"/>
      <c r="M187" s="83"/>
      <c r="N187" s="83"/>
      <c r="O187" s="83"/>
      <c r="P187" s="83"/>
      <c r="Q187" s="83"/>
      <c r="R187" s="83"/>
    </row>
    <row r="188" spans="1:18" s="95" customFormat="1" x14ac:dyDescent="0.2">
      <c r="A188" s="138"/>
      <c r="B188" s="97" t="s">
        <v>258</v>
      </c>
      <c r="C188" s="99" t="s">
        <v>114</v>
      </c>
      <c r="D188" s="131"/>
      <c r="E188" s="132"/>
      <c r="F188" s="133"/>
      <c r="G188" s="133"/>
      <c r="H188" s="225"/>
      <c r="I188" s="312"/>
      <c r="J188" s="312"/>
      <c r="K188" s="94"/>
      <c r="L188" s="94"/>
      <c r="M188" s="94"/>
      <c r="N188" s="94"/>
      <c r="O188" s="94"/>
      <c r="P188" s="94"/>
      <c r="Q188" s="94"/>
      <c r="R188" s="94"/>
    </row>
    <row r="189" spans="1:18" s="95" customFormat="1" ht="38.25" x14ac:dyDescent="0.2">
      <c r="A189" s="138"/>
      <c r="B189" s="97"/>
      <c r="C189" s="100" t="s">
        <v>239</v>
      </c>
      <c r="D189" s="131" t="s">
        <v>80</v>
      </c>
      <c r="E189" s="132">
        <v>32</v>
      </c>
      <c r="F189" s="133">
        <v>0</v>
      </c>
      <c r="G189" s="125">
        <f>E189*F189</f>
        <v>0</v>
      </c>
      <c r="H189" s="225"/>
      <c r="I189" s="312"/>
      <c r="J189" s="312"/>
      <c r="K189" s="94"/>
      <c r="L189" s="94"/>
      <c r="M189" s="94"/>
      <c r="N189" s="94"/>
      <c r="O189" s="94"/>
      <c r="P189" s="94"/>
      <c r="Q189" s="94"/>
      <c r="R189" s="94"/>
    </row>
    <row r="190" spans="1:18" s="95" customFormat="1" x14ac:dyDescent="0.2">
      <c r="A190" s="138"/>
      <c r="B190" s="97"/>
      <c r="C190" s="99" t="s">
        <v>115</v>
      </c>
      <c r="D190" s="201"/>
      <c r="E190" s="202"/>
      <c r="F190" s="203"/>
      <c r="G190" s="203"/>
      <c r="H190" s="225"/>
      <c r="I190" s="312"/>
      <c r="J190" s="312"/>
      <c r="K190" s="94"/>
      <c r="L190" s="94"/>
      <c r="M190" s="94"/>
      <c r="N190" s="94"/>
      <c r="O190" s="94"/>
      <c r="P190" s="94"/>
      <c r="Q190" s="94"/>
      <c r="R190" s="94"/>
    </row>
    <row r="191" spans="1:18" s="95" customFormat="1" ht="25.5" x14ac:dyDescent="0.2">
      <c r="A191" s="138"/>
      <c r="B191" s="97"/>
      <c r="C191" s="100" t="s">
        <v>116</v>
      </c>
      <c r="D191" s="131"/>
      <c r="E191" s="132"/>
      <c r="F191" s="133"/>
      <c r="G191" s="133"/>
      <c r="H191" s="225"/>
      <c r="I191" s="312"/>
      <c r="J191" s="312"/>
      <c r="K191" s="94"/>
      <c r="L191" s="94"/>
      <c r="M191" s="94"/>
      <c r="N191" s="94"/>
      <c r="O191" s="94"/>
      <c r="P191" s="94"/>
      <c r="Q191" s="94"/>
      <c r="R191" s="94"/>
    </row>
    <row r="192" spans="1:18" s="95" customFormat="1" x14ac:dyDescent="0.2">
      <c r="A192" s="138"/>
      <c r="B192" s="97"/>
      <c r="C192" s="99" t="s">
        <v>117</v>
      </c>
      <c r="D192" s="131"/>
      <c r="E192" s="132"/>
      <c r="F192" s="133"/>
      <c r="G192" s="133"/>
      <c r="H192" s="225"/>
      <c r="I192" s="312"/>
      <c r="J192" s="312"/>
      <c r="K192" s="94"/>
      <c r="L192" s="94"/>
      <c r="M192" s="94"/>
      <c r="N192" s="94"/>
      <c r="O192" s="94"/>
      <c r="P192" s="94"/>
      <c r="Q192" s="94"/>
      <c r="R192" s="94"/>
    </row>
    <row r="193" spans="1:18" s="95" customFormat="1" ht="25.5" x14ac:dyDescent="0.2">
      <c r="A193" s="138"/>
      <c r="B193" s="97"/>
      <c r="C193" s="100" t="s">
        <v>118</v>
      </c>
      <c r="D193" s="131"/>
      <c r="E193" s="132"/>
      <c r="F193" s="133"/>
      <c r="G193" s="133"/>
      <c r="H193" s="225"/>
      <c r="I193" s="312"/>
      <c r="J193" s="312"/>
      <c r="K193" s="94"/>
      <c r="L193" s="94"/>
      <c r="M193" s="94"/>
      <c r="N193" s="94"/>
      <c r="O193" s="94"/>
      <c r="P193" s="94"/>
      <c r="Q193" s="94"/>
      <c r="R193" s="94"/>
    </row>
    <row r="194" spans="1:18" s="95" customFormat="1" ht="25.5" x14ac:dyDescent="0.2">
      <c r="A194" s="138"/>
      <c r="B194" s="97"/>
      <c r="C194" s="100" t="s">
        <v>119</v>
      </c>
      <c r="D194" s="131"/>
      <c r="E194" s="132"/>
      <c r="F194" s="133"/>
      <c r="G194" s="133"/>
      <c r="H194" s="225"/>
      <c r="I194" s="312"/>
      <c r="J194" s="312"/>
      <c r="K194" s="94"/>
      <c r="L194" s="94"/>
      <c r="M194" s="94"/>
      <c r="N194" s="94"/>
      <c r="O194" s="94"/>
      <c r="P194" s="94"/>
      <c r="Q194" s="94"/>
      <c r="R194" s="94"/>
    </row>
    <row r="195" spans="1:18" s="84" customFormat="1" x14ac:dyDescent="0.2">
      <c r="A195" s="138"/>
      <c r="B195" s="97"/>
      <c r="C195" s="102"/>
      <c r="D195" s="131"/>
      <c r="E195" s="132"/>
      <c r="F195" s="133"/>
      <c r="G195" s="133"/>
      <c r="H195" s="223"/>
      <c r="I195" s="310"/>
      <c r="J195" s="310"/>
      <c r="K195" s="83"/>
      <c r="L195" s="83"/>
      <c r="M195" s="83"/>
      <c r="N195" s="83"/>
      <c r="O195" s="83"/>
      <c r="P195" s="83"/>
      <c r="Q195" s="83"/>
      <c r="R195" s="83"/>
    </row>
    <row r="196" spans="1:18" s="95" customFormat="1" x14ac:dyDescent="0.2">
      <c r="A196" s="138"/>
      <c r="B196" s="204" t="s">
        <v>259</v>
      </c>
      <c r="C196" s="101" t="s">
        <v>120</v>
      </c>
      <c r="D196" s="128"/>
      <c r="E196" s="129"/>
      <c r="F196" s="130"/>
      <c r="G196" s="130"/>
      <c r="H196" s="225"/>
      <c r="I196" s="312"/>
      <c r="J196" s="312"/>
      <c r="K196" s="94"/>
      <c r="L196" s="94"/>
      <c r="M196" s="94"/>
      <c r="N196" s="94"/>
      <c r="O196" s="94"/>
      <c r="P196" s="94"/>
      <c r="Q196" s="94"/>
      <c r="R196" s="94"/>
    </row>
    <row r="197" spans="1:18" s="95" customFormat="1" ht="25.5" x14ac:dyDescent="0.2">
      <c r="A197" s="138"/>
      <c r="B197" s="97"/>
      <c r="C197" s="102" t="s">
        <v>162</v>
      </c>
      <c r="D197" s="131" t="s">
        <v>80</v>
      </c>
      <c r="E197" s="132">
        <v>8</v>
      </c>
      <c r="F197" s="133">
        <v>0</v>
      </c>
      <c r="G197" s="125">
        <f>E197*F197</f>
        <v>0</v>
      </c>
      <c r="H197" s="225"/>
      <c r="I197" s="312"/>
      <c r="J197" s="312"/>
      <c r="K197" s="94"/>
      <c r="L197" s="94"/>
      <c r="M197" s="94"/>
      <c r="N197" s="94"/>
      <c r="O197" s="94"/>
      <c r="P197" s="94"/>
      <c r="Q197" s="94"/>
      <c r="R197" s="94"/>
    </row>
    <row r="198" spans="1:18" s="95" customFormat="1" x14ac:dyDescent="0.2">
      <c r="A198" s="138"/>
      <c r="B198" s="97"/>
      <c r="C198" s="102" t="s">
        <v>121</v>
      </c>
      <c r="D198" s="131"/>
      <c r="E198" s="200"/>
      <c r="F198" s="133"/>
      <c r="G198" s="133"/>
      <c r="H198" s="225"/>
      <c r="I198" s="312"/>
      <c r="J198" s="312"/>
      <c r="K198" s="94"/>
      <c r="L198" s="94"/>
      <c r="M198" s="94"/>
      <c r="N198" s="94"/>
      <c r="O198" s="94"/>
      <c r="P198" s="94"/>
      <c r="Q198" s="94"/>
      <c r="R198" s="94"/>
    </row>
    <row r="199" spans="1:18" s="95" customFormat="1" x14ac:dyDescent="0.2">
      <c r="A199" s="138"/>
      <c r="B199" s="97"/>
      <c r="C199" s="102" t="s">
        <v>122</v>
      </c>
      <c r="D199" s="131"/>
      <c r="E199" s="200"/>
      <c r="F199" s="133"/>
      <c r="G199" s="133"/>
      <c r="H199" s="225"/>
      <c r="I199" s="312"/>
      <c r="J199" s="312"/>
      <c r="K199" s="94"/>
      <c r="L199" s="94"/>
      <c r="M199" s="94"/>
      <c r="N199" s="94"/>
      <c r="O199" s="94"/>
      <c r="P199" s="94"/>
      <c r="Q199" s="94"/>
      <c r="R199" s="94"/>
    </row>
    <row r="200" spans="1:18" s="95" customFormat="1" ht="25.5" x14ac:dyDescent="0.2">
      <c r="A200" s="138"/>
      <c r="B200" s="97"/>
      <c r="C200" s="102" t="s">
        <v>123</v>
      </c>
      <c r="D200" s="131"/>
      <c r="E200" s="200"/>
      <c r="F200" s="133"/>
      <c r="G200" s="133"/>
      <c r="H200" s="225"/>
      <c r="I200" s="312"/>
      <c r="J200" s="312"/>
      <c r="K200" s="94"/>
      <c r="L200" s="94"/>
      <c r="M200" s="94"/>
      <c r="N200" s="94"/>
      <c r="O200" s="94"/>
      <c r="P200" s="94"/>
      <c r="Q200" s="94"/>
      <c r="R200" s="94"/>
    </row>
    <row r="201" spans="1:18" s="95" customFormat="1" x14ac:dyDescent="0.2">
      <c r="A201" s="138"/>
      <c r="B201" s="97"/>
      <c r="C201" s="102" t="s">
        <v>124</v>
      </c>
      <c r="D201" s="131"/>
      <c r="E201" s="200"/>
      <c r="F201" s="133"/>
      <c r="G201" s="133"/>
      <c r="H201" s="225"/>
      <c r="I201" s="312"/>
      <c r="J201" s="312"/>
      <c r="K201" s="94"/>
      <c r="L201" s="94"/>
      <c r="M201" s="94"/>
      <c r="N201" s="94"/>
      <c r="O201" s="94"/>
      <c r="P201" s="94"/>
      <c r="Q201" s="94"/>
      <c r="R201" s="94"/>
    </row>
    <row r="202" spans="1:18" s="84" customFormat="1" x14ac:dyDescent="0.2">
      <c r="A202" s="138"/>
      <c r="B202" s="97"/>
      <c r="C202" s="102"/>
      <c r="D202" s="131"/>
      <c r="E202" s="200"/>
      <c r="F202" s="133"/>
      <c r="G202" s="133"/>
      <c r="H202" s="223"/>
      <c r="I202" s="310"/>
      <c r="J202" s="310"/>
      <c r="K202" s="83"/>
      <c r="L202" s="83"/>
      <c r="M202" s="83"/>
      <c r="N202" s="83"/>
      <c r="O202" s="83"/>
      <c r="P202" s="83"/>
      <c r="Q202" s="83"/>
      <c r="R202" s="83"/>
    </row>
    <row r="203" spans="1:18" s="86" customFormat="1" x14ac:dyDescent="0.2">
      <c r="A203" s="138"/>
      <c r="B203" s="328" t="s">
        <v>125</v>
      </c>
      <c r="C203" s="286"/>
      <c r="D203" s="274"/>
      <c r="E203" s="276"/>
      <c r="F203" s="276"/>
      <c r="G203" s="287">
        <f>SUM(G148:G201)</f>
        <v>0</v>
      </c>
      <c r="H203" s="145"/>
      <c r="I203" s="208"/>
      <c r="J203" s="208"/>
      <c r="K203" s="85"/>
      <c r="L203" s="85"/>
      <c r="M203" s="85"/>
      <c r="N203" s="85"/>
      <c r="O203" s="85"/>
      <c r="P203" s="85"/>
      <c r="Q203" s="85"/>
      <c r="R203" s="85"/>
    </row>
    <row r="204" spans="1:18" s="106" customFormat="1" x14ac:dyDescent="0.2">
      <c r="A204" s="137"/>
      <c r="B204" s="121"/>
      <c r="C204" s="163"/>
      <c r="D204" s="165"/>
      <c r="E204" s="166"/>
      <c r="F204" s="122"/>
      <c r="G204" s="164"/>
      <c r="H204" s="211"/>
      <c r="I204" s="210"/>
      <c r="J204" s="210"/>
      <c r="K204" s="105"/>
      <c r="L204" s="105"/>
      <c r="M204" s="105"/>
      <c r="N204" s="105"/>
      <c r="O204" s="105"/>
      <c r="P204" s="105"/>
      <c r="Q204" s="105"/>
      <c r="R204" s="105"/>
    </row>
    <row r="205" spans="1:18" s="106" customFormat="1" x14ac:dyDescent="0.2">
      <c r="A205" s="140"/>
      <c r="B205" s="168"/>
      <c r="C205" s="169"/>
      <c r="D205" s="170"/>
      <c r="E205" s="171"/>
      <c r="F205" s="172"/>
      <c r="G205" s="173"/>
      <c r="H205" s="211"/>
      <c r="I205" s="210"/>
      <c r="J205" s="210"/>
      <c r="K205" s="105"/>
      <c r="L205" s="105"/>
      <c r="M205" s="105"/>
      <c r="N205" s="105"/>
      <c r="O205" s="105"/>
      <c r="P205" s="105"/>
      <c r="Q205" s="105"/>
      <c r="R205" s="105"/>
    </row>
    <row r="206" spans="1:18" s="86" customFormat="1" x14ac:dyDescent="0.2">
      <c r="A206" s="85"/>
      <c r="B206" s="168"/>
      <c r="C206" s="169"/>
      <c r="D206" s="170"/>
      <c r="E206" s="171"/>
      <c r="F206" s="172"/>
      <c r="G206" s="173"/>
      <c r="H206" s="145"/>
      <c r="I206" s="208"/>
      <c r="J206" s="208"/>
      <c r="K206" s="85"/>
      <c r="L206" s="85"/>
      <c r="M206" s="85"/>
      <c r="N206" s="85"/>
      <c r="O206" s="85"/>
      <c r="P206" s="85"/>
      <c r="Q206" s="85"/>
      <c r="R206" s="85"/>
    </row>
    <row r="207" spans="1:18" s="86" customFormat="1" x14ac:dyDescent="0.2">
      <c r="A207" s="85"/>
      <c r="B207" s="168"/>
      <c r="C207" s="169"/>
      <c r="D207" s="170"/>
      <c r="E207" s="171"/>
      <c r="F207" s="172"/>
      <c r="G207" s="173"/>
      <c r="H207" s="145"/>
      <c r="I207" s="208"/>
      <c r="J207" s="208"/>
      <c r="K207" s="85"/>
      <c r="L207" s="85"/>
      <c r="M207" s="85"/>
      <c r="N207" s="85"/>
      <c r="O207" s="85"/>
      <c r="P207" s="85"/>
      <c r="Q207" s="85"/>
      <c r="R207" s="85"/>
    </row>
    <row r="208" spans="1:18" s="86" customFormat="1" x14ac:dyDescent="0.2">
      <c r="A208" s="85"/>
      <c r="B208" s="156"/>
      <c r="C208" s="83"/>
      <c r="D208" s="83"/>
      <c r="E208" s="83"/>
      <c r="F208" s="83"/>
      <c r="G208" s="83"/>
      <c r="H208" s="145"/>
      <c r="I208" s="208"/>
      <c r="J208" s="208"/>
      <c r="K208" s="85"/>
      <c r="L208" s="85"/>
      <c r="M208" s="85"/>
      <c r="N208" s="85"/>
      <c r="O208" s="85"/>
      <c r="P208" s="85"/>
      <c r="Q208" s="85"/>
      <c r="R208" s="85"/>
    </row>
    <row r="209" spans="1:18" s="86" customFormat="1" x14ac:dyDescent="0.2">
      <c r="A209" s="329"/>
      <c r="B209" s="330"/>
      <c r="C209" s="331" t="s">
        <v>161</v>
      </c>
      <c r="D209" s="332"/>
      <c r="E209" s="333"/>
      <c r="F209" s="334"/>
      <c r="G209" s="335"/>
      <c r="H209" s="145"/>
      <c r="I209" s="208"/>
      <c r="J209" s="208"/>
      <c r="K209" s="85"/>
      <c r="L209" s="85"/>
      <c r="M209" s="85"/>
      <c r="N209" s="85"/>
      <c r="O209" s="85"/>
      <c r="P209" s="85"/>
      <c r="Q209" s="85"/>
      <c r="R209" s="85"/>
    </row>
    <row r="210" spans="1:18" s="86" customFormat="1" x14ac:dyDescent="0.2">
      <c r="A210" s="85"/>
      <c r="B210" s="103"/>
      <c r="C210" s="104" t="s">
        <v>55</v>
      </c>
      <c r="D210" s="207"/>
      <c r="E210" s="208"/>
      <c r="F210" s="145"/>
      <c r="G210" s="209">
        <f>SUM(G75,G94,G116)</f>
        <v>0</v>
      </c>
      <c r="H210" s="145"/>
      <c r="I210" s="208"/>
      <c r="J210" s="208"/>
      <c r="K210" s="85"/>
      <c r="L210" s="85"/>
      <c r="M210" s="85"/>
      <c r="N210" s="85"/>
      <c r="O210" s="85"/>
      <c r="P210" s="85"/>
      <c r="Q210" s="85"/>
      <c r="R210" s="85"/>
    </row>
    <row r="211" spans="1:18" s="86" customFormat="1" x14ac:dyDescent="0.2">
      <c r="A211" s="85"/>
      <c r="B211" s="103"/>
      <c r="C211" s="104" t="s">
        <v>141</v>
      </c>
      <c r="D211" s="207"/>
      <c r="E211" s="208"/>
      <c r="F211" s="145"/>
      <c r="G211" s="209">
        <f>SUM(G83,G96,G118)</f>
        <v>0</v>
      </c>
      <c r="H211" s="145"/>
      <c r="I211" s="208"/>
      <c r="J211" s="208"/>
      <c r="K211" s="85"/>
      <c r="L211" s="85"/>
      <c r="M211" s="85"/>
      <c r="N211" s="85"/>
      <c r="O211" s="85"/>
      <c r="P211" s="85"/>
      <c r="Q211" s="85"/>
      <c r="R211" s="85"/>
    </row>
    <row r="212" spans="1:18" s="86" customFormat="1" x14ac:dyDescent="0.2">
      <c r="A212" s="85"/>
      <c r="B212" s="103"/>
      <c r="C212" s="104" t="s">
        <v>176</v>
      </c>
      <c r="D212" s="207"/>
      <c r="E212" s="208"/>
      <c r="F212" s="145"/>
      <c r="G212" s="209">
        <f>SUM(G128,G135)</f>
        <v>0</v>
      </c>
      <c r="H212" s="145"/>
      <c r="I212" s="208"/>
      <c r="J212" s="208"/>
      <c r="K212" s="85"/>
      <c r="L212" s="85"/>
      <c r="M212" s="85"/>
      <c r="N212" s="85"/>
      <c r="O212" s="85"/>
      <c r="P212" s="85"/>
      <c r="Q212" s="85"/>
      <c r="R212" s="85"/>
    </row>
    <row r="213" spans="1:18" s="106" customFormat="1" x14ac:dyDescent="0.2">
      <c r="A213" s="105"/>
      <c r="B213" s="103"/>
      <c r="C213" s="104" t="s">
        <v>56</v>
      </c>
      <c r="D213" s="207"/>
      <c r="E213" s="208"/>
      <c r="F213" s="145"/>
      <c r="G213" s="209">
        <f>SUM(G77:G81)</f>
        <v>0</v>
      </c>
      <c r="H213" s="211"/>
      <c r="I213" s="210"/>
      <c r="J213" s="210"/>
      <c r="K213" s="105"/>
      <c r="L213" s="105"/>
      <c r="M213" s="105"/>
      <c r="N213" s="105"/>
      <c r="O213" s="105"/>
      <c r="P213" s="105"/>
      <c r="Q213" s="105"/>
      <c r="R213" s="105"/>
    </row>
    <row r="214" spans="1:18" s="159" customFormat="1" x14ac:dyDescent="0.2">
      <c r="A214" s="157"/>
      <c r="B214" s="103"/>
      <c r="C214" s="117" t="s">
        <v>139</v>
      </c>
      <c r="D214" s="207"/>
      <c r="E214" s="208"/>
      <c r="F214" s="145"/>
      <c r="G214" s="209">
        <f>G144</f>
        <v>0</v>
      </c>
      <c r="H214" s="206"/>
      <c r="I214" s="205"/>
      <c r="J214" s="205"/>
      <c r="K214" s="158"/>
      <c r="L214" s="158"/>
      <c r="M214" s="158"/>
      <c r="N214" s="158"/>
      <c r="O214" s="158"/>
      <c r="P214" s="158"/>
      <c r="Q214" s="158"/>
      <c r="R214" s="158"/>
    </row>
    <row r="215" spans="1:18" s="159" customFormat="1" x14ac:dyDescent="0.2">
      <c r="A215" s="157"/>
      <c r="B215" s="103"/>
      <c r="C215" s="104" t="s">
        <v>140</v>
      </c>
      <c r="D215" s="207"/>
      <c r="E215" s="208"/>
      <c r="F215" s="145"/>
      <c r="G215" s="209">
        <f>SUM(G203)</f>
        <v>0</v>
      </c>
      <c r="H215" s="206"/>
      <c r="I215" s="205"/>
      <c r="J215" s="205"/>
      <c r="K215" s="158"/>
      <c r="L215" s="158"/>
      <c r="M215" s="158"/>
      <c r="N215" s="158"/>
      <c r="O215" s="158"/>
      <c r="P215" s="158"/>
      <c r="Q215" s="158"/>
      <c r="R215" s="158"/>
    </row>
    <row r="216" spans="1:18" s="159" customFormat="1" x14ac:dyDescent="0.2">
      <c r="A216" s="157"/>
      <c r="B216" s="140"/>
      <c r="C216" s="336" t="s">
        <v>69</v>
      </c>
      <c r="D216" s="337"/>
      <c r="E216" s="338"/>
      <c r="F216" s="339"/>
      <c r="G216" s="340">
        <f>SUM(G210:G215)</f>
        <v>0</v>
      </c>
      <c r="H216" s="206"/>
      <c r="I216" s="205"/>
      <c r="J216" s="205"/>
      <c r="K216" s="158"/>
      <c r="L216" s="158"/>
      <c r="M216" s="158"/>
      <c r="N216" s="158"/>
      <c r="O216" s="158"/>
      <c r="P216" s="158"/>
      <c r="Q216" s="158"/>
      <c r="R216" s="158"/>
    </row>
    <row r="217" spans="1:18" s="159" customFormat="1" x14ac:dyDescent="0.2">
      <c r="A217" s="157"/>
      <c r="B217" s="179"/>
      <c r="C217" s="96"/>
      <c r="D217" s="96"/>
      <c r="E217" s="205"/>
      <c r="F217" s="212"/>
      <c r="G217" s="158"/>
      <c r="H217" s="206"/>
      <c r="I217" s="205"/>
      <c r="J217" s="205"/>
      <c r="K217" s="158"/>
      <c r="L217" s="158"/>
      <c r="M217" s="158"/>
      <c r="N217" s="158"/>
      <c r="O217" s="158"/>
      <c r="P217" s="158"/>
      <c r="Q217" s="158"/>
      <c r="R217" s="158"/>
    </row>
    <row r="218" spans="1:18" s="159" customFormat="1" x14ac:dyDescent="0.2">
      <c r="A218" s="157"/>
      <c r="B218" s="179"/>
      <c r="C218" s="96"/>
      <c r="D218" s="96"/>
      <c r="E218" s="205"/>
      <c r="F218" s="212"/>
      <c r="G218" s="158"/>
      <c r="H218" s="206"/>
      <c r="I218" s="205"/>
      <c r="J218" s="205"/>
      <c r="K218" s="158"/>
      <c r="L218" s="158"/>
      <c r="M218" s="158"/>
      <c r="N218" s="158"/>
      <c r="O218" s="158"/>
      <c r="P218" s="158"/>
      <c r="Q218" s="158"/>
      <c r="R218" s="158"/>
    </row>
    <row r="219" spans="1:18" s="159" customFormat="1" x14ac:dyDescent="0.2">
      <c r="A219" s="157"/>
      <c r="B219" s="179"/>
      <c r="C219" s="96"/>
      <c r="D219" s="96"/>
      <c r="E219" s="205"/>
      <c r="F219" s="212"/>
      <c r="G219" s="158"/>
      <c r="H219" s="206"/>
      <c r="I219" s="205"/>
      <c r="J219" s="205"/>
      <c r="K219" s="158"/>
      <c r="L219" s="158"/>
      <c r="M219" s="158"/>
      <c r="N219" s="158"/>
      <c r="O219" s="158"/>
      <c r="P219" s="158"/>
      <c r="Q219" s="158"/>
      <c r="R219" s="158"/>
    </row>
    <row r="220" spans="1:18" x14ac:dyDescent="0.2">
      <c r="B220" s="179"/>
      <c r="C220" s="96"/>
      <c r="D220" s="96"/>
      <c r="E220" s="205"/>
      <c r="F220" s="212"/>
      <c r="G220" s="158"/>
    </row>
    <row r="221" spans="1:18" x14ac:dyDescent="0.2">
      <c r="B221" s="315" t="s">
        <v>250</v>
      </c>
      <c r="C221" s="96"/>
      <c r="D221" s="96"/>
      <c r="E221" s="205"/>
      <c r="F221" s="212"/>
      <c r="G221" s="158"/>
    </row>
  </sheetData>
  <mergeCells count="4">
    <mergeCell ref="B4:E4"/>
    <mergeCell ref="B1:G1"/>
    <mergeCell ref="F4:G4"/>
    <mergeCell ref="B3:E3"/>
  </mergeCells>
  <phoneticPr fontId="18" type="noConversion"/>
  <pageMargins left="0.78740157480314965" right="0.19685039370078741" top="0.78740157480314965" bottom="0.39370078740157483" header="0.31496062992125984" footer="0"/>
  <pageSetup paperSize="9" firstPageNumber="4" orientation="portrait" useFirstPageNumber="1" horizontalDpi="1200" verticalDpi="1200" r:id="rId1"/>
  <headerFooter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27</vt:i4>
      </vt:variant>
    </vt:vector>
  </HeadingPairs>
  <TitlesOfParts>
    <vt:vector size="30" baseType="lpstr">
      <vt:lpstr>Krycí list</vt:lpstr>
      <vt:lpstr>Rekapitulace</vt:lpstr>
      <vt:lpstr>Položky</vt:lpstr>
      <vt:lpstr>cisloobjektu</vt:lpstr>
      <vt:lpstr>cislostavby</vt:lpstr>
      <vt:lpstr>Datum</vt:lpstr>
      <vt:lpstr>Dodavka</vt:lpstr>
      <vt:lpstr>HSV</vt:lpstr>
      <vt:lpstr>HZS</vt:lpstr>
      <vt:lpstr>JKSO</vt:lpstr>
      <vt:lpstr>MJ</vt:lpstr>
      <vt:lpstr>Mont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Šoukal</dc:creator>
  <cp:lastModifiedBy>Leznar</cp:lastModifiedBy>
  <cp:lastPrinted>2022-01-20T13:50:41Z</cp:lastPrinted>
  <dcterms:created xsi:type="dcterms:W3CDTF">2010-05-31T14:47:38Z</dcterms:created>
  <dcterms:modified xsi:type="dcterms:W3CDTF">2022-01-20T13:50:58Z</dcterms:modified>
</cp:coreProperties>
</file>